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activeTab="0"/>
  </bookViews>
  <sheets>
    <sheet name="Large Overview" sheetId="1" r:id="rId1"/>
    <sheet name="By Sample Site" sheetId="2" r:id="rId2"/>
    <sheet name="Duplicates" sheetId="3" r:id="rId3"/>
    <sheet name="Percent Error" sheetId="4" r:id="rId4"/>
  </sheets>
  <definedNames>
    <definedName name="_xlnm.Print_Area" localSheetId="1">'By Sample Site'!$A$1:$D$312</definedName>
    <definedName name="_xlnm.Print_Area" localSheetId="0">'Large Overview'!$A$1:$CW$48</definedName>
  </definedNames>
  <calcPr fullCalcOnLoad="1"/>
</workbook>
</file>

<file path=xl/sharedStrings.xml><?xml version="1.0" encoding="utf-8"?>
<sst xmlns="http://schemas.openxmlformats.org/spreadsheetml/2006/main" count="2034" uniqueCount="220">
  <si>
    <t>Bed</t>
  </si>
  <si>
    <t>Bank</t>
  </si>
  <si>
    <t>bank</t>
  </si>
  <si>
    <t>bed</t>
  </si>
  <si>
    <t>Red Butte Creek Below 1100 East</t>
  </si>
  <si>
    <t>Red Butte Creek Above 1500 East</t>
  </si>
  <si>
    <t>Water</t>
  </si>
  <si>
    <t>Red Butte Creek Above Foothills Drive</t>
  </si>
  <si>
    <t>Mill Creek Below 700 East</t>
  </si>
  <si>
    <t>Mill Creek Below 2300 East</t>
  </si>
  <si>
    <t>City Creek Below North Canyon Loop</t>
  </si>
  <si>
    <t>Parleys Creek Below 1300 East</t>
  </si>
  <si>
    <t>Parleys Creek Below 1700 East</t>
  </si>
  <si>
    <t>Emigration Creek Above 1300 East</t>
  </si>
  <si>
    <t>Emigration Creek Above 1900 East</t>
  </si>
  <si>
    <t>Emigration Creek At Donner Hill Marker</t>
  </si>
  <si>
    <t>Soil Type</t>
  </si>
  <si>
    <t>N/A</t>
  </si>
  <si>
    <t>Brown silty sand</t>
  </si>
  <si>
    <t>Brown sand</t>
  </si>
  <si>
    <t>Brown sandy clay</t>
  </si>
  <si>
    <t>Dark brown silty sand</t>
  </si>
  <si>
    <t>Brown sandy silt</t>
  </si>
  <si>
    <t>AWAL</t>
  </si>
  <si>
    <t>Lancaster</t>
  </si>
  <si>
    <t>Constituant</t>
  </si>
  <si>
    <t>AWAL BD-1</t>
  </si>
  <si>
    <t>BDL-Below Detectable Limit</t>
  </si>
  <si>
    <t>BDL</t>
  </si>
  <si>
    <t>Mill Creek Above Gage Station</t>
  </si>
  <si>
    <t>Sample</t>
  </si>
  <si>
    <t>Duplicate</t>
  </si>
  <si>
    <t>RELATIVE</t>
  </si>
  <si>
    <t>ANALYTE</t>
  </si>
  <si>
    <t>ERROR</t>
  </si>
  <si>
    <t>GENERAL PARAMETERS</t>
  </si>
  <si>
    <t>(%)</t>
  </si>
  <si>
    <t>AWAL Compared to Lancaster Split</t>
  </si>
  <si>
    <t>AWAL Sample Compared to AWAL Blind Duplicate</t>
  </si>
  <si>
    <t>Split</t>
  </si>
  <si>
    <t>&lt;</t>
  </si>
  <si>
    <t xml:space="preserve">Reporting limits were raised due to high analyte concentration. </t>
  </si>
  <si>
    <t>47.9-58.6</t>
  </si>
  <si>
    <t>39.2-28.7</t>
  </si>
  <si>
    <t>93.3-79.6</t>
  </si>
  <si>
    <t>85.1-87.1</t>
  </si>
  <si>
    <t>1-Methylnaphthalene (ug/kg-dry or ug/L)</t>
  </si>
  <si>
    <t>2-Methylnaphthalene (ug/kg-dry or ug/L)</t>
  </si>
  <si>
    <t>Anthracene (ug/kg-dry or ug/L)</t>
  </si>
  <si>
    <t>Benz(a)anthracene (ug/kg-dry or ug/L)</t>
  </si>
  <si>
    <t>Benzo(a)pyrene (ug/kg-dry or ug/L)</t>
  </si>
  <si>
    <t>Benzo(b)fluoranthene (ug/kg-dry or ug/L)</t>
  </si>
  <si>
    <t>Benzo(g,h,i)perylene (ug/kg-dry or ug/L)</t>
  </si>
  <si>
    <t>Benzo(k)fluoranthene (ug/kg-dry or ug/L)</t>
  </si>
  <si>
    <t>Chrysene (ug/kg-dry or ug/L)</t>
  </si>
  <si>
    <t>Fluoranthene (ug/kg-dry or ug/L)</t>
  </si>
  <si>
    <t>Indeno(1,2,3-cd)pyrene (ug/kg-dry or ug/L)</t>
  </si>
  <si>
    <t>Naphthalene (ug/kg-dry or ug/L)</t>
  </si>
  <si>
    <t>Phenanthrene (ug/kg-dry or ug/L)</t>
  </si>
  <si>
    <t>Pyrene (ug/kg-dry or ug/L)</t>
  </si>
  <si>
    <t>bis(2-ethylhexyl) phthalate (ug/kg-dry or ug/L)</t>
  </si>
  <si>
    <t>Chloroform (ug/kg-dry or ug/L)</t>
  </si>
  <si>
    <t>m,p-Xylene (ug/kg-dry or ug/L)</t>
  </si>
  <si>
    <t>Tetrachloroethene (ug/kg-dry or ug/L)</t>
  </si>
  <si>
    <t>Toluene (ug/kg-dry or ug/L)</t>
  </si>
  <si>
    <t>Xylene, Total (ug/kg-dry or ug/L)</t>
  </si>
  <si>
    <t>Acetone (ug/kg-dry or ug/L)</t>
  </si>
  <si>
    <t>o-Xylene (ug/kg-dry or ug/L)</t>
  </si>
  <si>
    <t>Phenol (ug/kg-dry or ug/L)</t>
  </si>
  <si>
    <t>DRO (mg/kg-dry or mg/L)</t>
  </si>
  <si>
    <t>ORO (mg/kg-dry or mg/L)</t>
  </si>
  <si>
    <t>TOC mg/kg-dry</t>
  </si>
  <si>
    <t>43.1-77.0</t>
  </si>
  <si>
    <t>bis(2-chloroisopropyl) ether (ug/kg-dry or ug/L)</t>
  </si>
  <si>
    <t>534-452</t>
  </si>
  <si>
    <t>444-660</t>
  </si>
  <si>
    <t>Brown sand with gravel</t>
  </si>
  <si>
    <t>Brown sand with silt and gravel</t>
  </si>
  <si>
    <t>Brown sand with silt</t>
  </si>
  <si>
    <t>Dark brown sand with silt and gravel</t>
  </si>
  <si>
    <t xml:space="preserve">Red Butte Creek Above Amphitheater </t>
  </si>
  <si>
    <t>City Creek Lower Natural Channel</t>
  </si>
  <si>
    <t>Red Butte Creek Above 1500 East - Bed Sample</t>
  </si>
  <si>
    <t>Red Butte Creek Above 1500 East - Bank Sample</t>
  </si>
  <si>
    <t>Red Butte Creek Above 1500 East - Water Sample</t>
  </si>
  <si>
    <t>Red Butte Creek Above 1500 East - WaterSample</t>
  </si>
  <si>
    <t xml:space="preserve">Brown silty sand </t>
  </si>
  <si>
    <t>BDL - Below Detectable Limit</t>
  </si>
  <si>
    <t>BD-1 Bed ORO</t>
  </si>
  <si>
    <t>Methylene Chloride (ug/kg-dry or ug/L)</t>
  </si>
  <si>
    <t>55.2-131-13.0</t>
  </si>
  <si>
    <t>47.4-112-9.90</t>
  </si>
  <si>
    <t>51.7-140-14.0</t>
  </si>
  <si>
    <t>39.7-9.90</t>
  </si>
  <si>
    <t>45.7-99.6-25.0</t>
  </si>
  <si>
    <t>56.1-151-11.0</t>
  </si>
  <si>
    <t>48.5-6.70</t>
  </si>
  <si>
    <t>112-175-20.0</t>
  </si>
  <si>
    <t>*Lancaster Laboratories noted that this value is due to instrument contamination.</t>
  </si>
  <si>
    <t>149-131-77.0</t>
  </si>
  <si>
    <t>170-139-82.0</t>
  </si>
  <si>
    <t>186-175-120</t>
  </si>
  <si>
    <t>33.7-26.9-36.0</t>
  </si>
  <si>
    <t>78.8-71.3-48.0</t>
  </si>
  <si>
    <t>136-126-100</t>
  </si>
  <si>
    <t>244-224-170</t>
  </si>
  <si>
    <t>107-89.8-29.0</t>
  </si>
  <si>
    <t>102-79.7-66.0</t>
  </si>
  <si>
    <t>232-206-120</t>
  </si>
  <si>
    <t>NT</t>
  </si>
  <si>
    <t>NT-Not Tested</t>
  </si>
  <si>
    <t>*</t>
  </si>
  <si>
    <t>Dibenz(a,h)anthracene (ug/kg-dry or ug/L)</t>
  </si>
  <si>
    <t>NT - Not Tested</t>
  </si>
  <si>
    <r>
      <t>94.9</t>
    </r>
    <r>
      <rPr>
        <b/>
        <vertAlign val="superscript"/>
        <sz val="10"/>
        <rFont val="Arial"/>
        <family val="2"/>
      </rPr>
      <t>a</t>
    </r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</si>
  <si>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High RPD due to suspected sample non-homogeneity or matrix interference.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</si>
  <si>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VOAs full list by GC/MS Method 8260C.  Surrogate recoveries outside the control limits.  Repreperation and reanalysis and/or MS samples yielded similar results indicating matrix interference.</t>
    </r>
  </si>
  <si>
    <t>Parleys Creek Babove I-80</t>
  </si>
  <si>
    <r>
      <t>Bed</t>
    </r>
    <r>
      <rPr>
        <vertAlign val="superscript"/>
        <sz val="10"/>
        <rFont val="Arial"/>
        <family val="2"/>
      </rPr>
      <t>a</t>
    </r>
  </si>
  <si>
    <r>
      <t>Bank</t>
    </r>
    <r>
      <rPr>
        <vertAlign val="superscript"/>
        <sz val="10"/>
        <rFont val="Arial"/>
        <family val="2"/>
      </rPr>
      <t>a</t>
    </r>
  </si>
  <si>
    <r>
      <t>Split</t>
    </r>
    <r>
      <rPr>
        <b/>
        <vertAlign val="superscript"/>
        <sz val="10"/>
        <rFont val="Arial"/>
        <family val="2"/>
      </rPr>
      <t>a</t>
    </r>
  </si>
  <si>
    <r>
      <t>1800-1900-6700</t>
    </r>
    <r>
      <rPr>
        <b/>
        <vertAlign val="superscript"/>
        <sz val="10"/>
        <rFont val="Arial"/>
        <family val="2"/>
      </rPr>
      <t>c</t>
    </r>
  </si>
  <si>
    <r>
      <t>8600-7500-11050</t>
    </r>
    <r>
      <rPr>
        <b/>
        <vertAlign val="superscript"/>
        <sz val="10"/>
        <rFont val="Arial"/>
        <family val="2"/>
      </rPr>
      <t>c</t>
    </r>
  </si>
  <si>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TOC results from Lancaster Laboratories was outside of 28 day holding period.</t>
    </r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</si>
  <si>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TOC results from Lancaster Laboratories was outside of 28 day holding period.</t>
    </r>
  </si>
  <si>
    <t>Chemical</t>
  </si>
  <si>
    <t>No Action Level           (mg/kg)</t>
  </si>
  <si>
    <t>Further Action Level           (mg/kg)</t>
  </si>
  <si>
    <t>Expedited Action Level                     (mg/kg)</t>
  </si>
  <si>
    <t>Target Hazard/Risk</t>
  </si>
  <si>
    <r>
      <t>10</t>
    </r>
    <r>
      <rPr>
        <vertAlign val="superscript"/>
        <sz val="11"/>
        <color indexed="8"/>
        <rFont val="Calibri"/>
        <family val="2"/>
      </rPr>
      <t>-6</t>
    </r>
    <r>
      <rPr>
        <sz val="10"/>
        <rFont val="Arial"/>
        <family val="0"/>
      </rPr>
      <t>/1.0 to 10</t>
    </r>
    <r>
      <rPr>
        <vertAlign val="superscript"/>
        <sz val="11"/>
        <color indexed="8"/>
        <rFont val="Calibri"/>
        <family val="2"/>
      </rPr>
      <t>-4</t>
    </r>
    <r>
      <rPr>
        <sz val="10"/>
        <rFont val="Arial"/>
        <family val="0"/>
      </rPr>
      <t>/100</t>
    </r>
  </si>
  <si>
    <r>
      <t>&gt;10</t>
    </r>
    <r>
      <rPr>
        <vertAlign val="superscript"/>
        <sz val="11"/>
        <color indexed="8"/>
        <rFont val="Calibri"/>
        <family val="2"/>
      </rPr>
      <t>-4</t>
    </r>
    <r>
      <rPr>
        <sz val="10"/>
        <rFont val="Arial"/>
        <family val="0"/>
      </rPr>
      <t>/100</t>
    </r>
  </si>
  <si>
    <t>TPH</t>
  </si>
  <si>
    <t>TPH (C11-C60)</t>
  </si>
  <si>
    <t>DRO</t>
  </si>
  <si>
    <t>ORO</t>
  </si>
  <si>
    <t>1-Methylnaphthalene</t>
  </si>
  <si>
    <t>2-Methylnaphthlene</t>
  </si>
  <si>
    <t>1720 - 172000</t>
  </si>
  <si>
    <t>Anthracene</t>
  </si>
  <si>
    <t>Benzo(a)anthracene</t>
  </si>
  <si>
    <t>Benzo(a)pyrene</t>
  </si>
  <si>
    <t>Benzo(b)fluoranthene</t>
  </si>
  <si>
    <t>Benzo(g,h,i)perylene</t>
  </si>
  <si>
    <t>Benzo(k)fluoranthene</t>
  </si>
  <si>
    <t>Chrysene</t>
  </si>
  <si>
    <t>Dibenz(a,h)anthracene</t>
  </si>
  <si>
    <t>Fluoranthene</t>
  </si>
  <si>
    <t>Ideno(1,2,3-cd)pyrene</t>
  </si>
  <si>
    <t>Naphthalene</t>
  </si>
  <si>
    <t>Phenanthrene</t>
  </si>
  <si>
    <t>Pyrene</t>
  </si>
  <si>
    <r>
      <t>Acetone</t>
    </r>
    <r>
      <rPr>
        <vertAlign val="superscript"/>
        <sz val="11"/>
        <color indexed="8"/>
        <rFont val="Calibri"/>
        <family val="2"/>
      </rPr>
      <t>*</t>
    </r>
  </si>
  <si>
    <r>
      <t>Chloroform</t>
    </r>
    <r>
      <rPr>
        <vertAlign val="superscript"/>
        <sz val="11"/>
        <color indexed="8"/>
        <rFont val="Calibri"/>
        <family val="2"/>
      </rPr>
      <t>*</t>
    </r>
  </si>
  <si>
    <r>
      <t>Methylene chloride</t>
    </r>
    <r>
      <rPr>
        <vertAlign val="superscript"/>
        <sz val="11"/>
        <color indexed="8"/>
        <rFont val="Calibri"/>
        <family val="2"/>
      </rPr>
      <t>*</t>
    </r>
  </si>
  <si>
    <t>Toluene</t>
  </si>
  <si>
    <t>m,p-Xylene</t>
  </si>
  <si>
    <t>o-Xylene</t>
  </si>
  <si>
    <t>Xylenes (total)</t>
  </si>
  <si>
    <r>
      <t>Tetrachloroethane</t>
    </r>
    <r>
      <rPr>
        <i/>
        <vertAlign val="superscript"/>
        <sz val="11"/>
        <color indexed="8"/>
        <rFont val="Calibri"/>
        <family val="2"/>
      </rPr>
      <t>*</t>
    </r>
  </si>
  <si>
    <r>
      <t>bis(2-Ethylhexyl)phthalate</t>
    </r>
    <r>
      <rPr>
        <vertAlign val="superscript"/>
        <sz val="11"/>
        <color indexed="8"/>
        <rFont val="Calibri"/>
        <family val="2"/>
      </rPr>
      <t xml:space="preserve">* </t>
    </r>
  </si>
  <si>
    <r>
      <t>bis(2-Ethylhexyl)adipate</t>
    </r>
    <r>
      <rPr>
        <vertAlign val="superscript"/>
        <sz val="11"/>
        <color indexed="8"/>
        <rFont val="Calibri"/>
        <family val="2"/>
      </rPr>
      <t>*</t>
    </r>
  </si>
  <si>
    <r>
      <rPr>
        <sz val="11"/>
        <color indexed="8"/>
        <rFont val="Calibri"/>
        <family val="2"/>
      </rPr>
      <t>Phenol</t>
    </r>
    <r>
      <rPr>
        <vertAlign val="superscript"/>
        <sz val="11"/>
        <rFont val="Calibri"/>
        <family val="2"/>
      </rPr>
      <t>*</t>
    </r>
  </si>
  <si>
    <t>0.0474-0.112-0.00990</t>
  </si>
  <si>
    <t>0.0552-0.131-0.0130</t>
  </si>
  <si>
    <t>0.0517-0.140-0.0140</t>
  </si>
  <si>
    <t>0.0397-0.00990</t>
  </si>
  <si>
    <t>0.0457-0.0996-0.0250</t>
  </si>
  <si>
    <t>0.0561-0.151-0.0110</t>
  </si>
  <si>
    <t>0.0431-0.0770</t>
  </si>
  <si>
    <t>0.0485-0.00670</t>
  </si>
  <si>
    <t>0.112-0.175-0.0200</t>
  </si>
  <si>
    <t>0.244-0.224-0.170</t>
  </si>
  <si>
    <t>0.107-0.0898-0.0290</t>
  </si>
  <si>
    <t>0.102-0.0797-0.0660</t>
  </si>
  <si>
    <t>0.232-0.206-0.120</t>
  </si>
  <si>
    <t>0.149-0.131-0.077</t>
  </si>
  <si>
    <t>0.170-0.139-0.082</t>
  </si>
  <si>
    <t>0.186-0.175-0.120</t>
  </si>
  <si>
    <t>0.0337-0.0269-0.0360</t>
  </si>
  <si>
    <t>0.0788-0.0713-0.0480</t>
  </si>
  <si>
    <t>0.136-0.126-0.100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</si>
  <si>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VOAs full list by GC/MS Method 8260C.  Surrogate recoveries outside the control limits.  </t>
    </r>
  </si>
  <si>
    <t>Repreperation and reanalysis and/or MS samples yielded similar results indicating matrix interference.</t>
  </si>
  <si>
    <t>&lt;10-6/1.0</t>
  </si>
  <si>
    <t>Screening Levels and Uncertainty Factor for Future Action</t>
  </si>
  <si>
    <t>Red Butte Creek Below 1100 E (ug/kg)</t>
  </si>
  <si>
    <t>Red Butte Creek Below 1100 E (mg/kg)</t>
  </si>
  <si>
    <t>Red Butte Creek Above 1500 E (ug/kg)</t>
  </si>
  <si>
    <t>Red Butte CreekAbove 1500 E (mg/kg)</t>
  </si>
  <si>
    <t>Red Butte CreekAbove Foothills Dr (ug/kg)</t>
  </si>
  <si>
    <t>Red Butte Creek Above Foothills Dr (mg/kg)</t>
  </si>
  <si>
    <t>Red Butte Creek Above Amphithtr (ug/kg)</t>
  </si>
  <si>
    <t>Red Butte Creek Above Amphithtr (mg/kg)</t>
  </si>
  <si>
    <t>Emigration Creek Above 1300 E (ug/kg)</t>
  </si>
  <si>
    <t>Emigration Creek Above 1300 E (mg/kg)</t>
  </si>
  <si>
    <t>Emigration Creek Above 1900 E (ug/kg)</t>
  </si>
  <si>
    <t>Emigration Creek Above 1900 E (mg/kg)</t>
  </si>
  <si>
    <t>Emigration Creek Donner Hill Marker (ug/kg)</t>
  </si>
  <si>
    <t>Emigration Creek Donner Hill Marker (mg/kg)</t>
  </si>
  <si>
    <t>Mill Creek Below 700E (ug/kg)</t>
  </si>
  <si>
    <t>Mill Creek Below 700E (mg/kg)</t>
  </si>
  <si>
    <t>Mill Creek Below 2300E (ug/kg)</t>
  </si>
  <si>
    <t>Mill Creek Below 2300E (mg/kg)</t>
  </si>
  <si>
    <t>Mill Creek Above Gage Station (ug/kg)</t>
  </si>
  <si>
    <t>Mill Creek Above Gage Station (mg/kg)</t>
  </si>
  <si>
    <t>Parley's Creek Below 1300 E (ug/kg)</t>
  </si>
  <si>
    <t>Parley's Creek Below 1300 E (mg/kg)</t>
  </si>
  <si>
    <t>Parley's Creek Below 1700 E (ug/kg)</t>
  </si>
  <si>
    <t>Parley's Creek Below 1700 E (mg/kg)</t>
  </si>
  <si>
    <t>Parley's Creek Above I-80 (ug/kg)</t>
  </si>
  <si>
    <t>Parley's Creek Above I-80 (mg/kg)</t>
  </si>
  <si>
    <t>City Creek Lower Natural Chnl (ug/kg)</t>
  </si>
  <si>
    <t>City Creek Lower Natural Chnl (mg/kg)</t>
  </si>
  <si>
    <t>City Creek Below N Cayon loop (ug/kg)</t>
  </si>
  <si>
    <t>City Creek Below N Cayon loop (mg/kg)</t>
  </si>
  <si>
    <t>City Creek Cayon Entrance Gate (ug/kg)</t>
  </si>
  <si>
    <t>City Creek Cayon Entrance Gate (mg/kg)</t>
  </si>
  <si>
    <t>Jordan River Above 800 South</t>
  </si>
  <si>
    <t>Jordan River Above 1700 South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</si>
</sst>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#,##0.0_);\(#,##0.0\)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[$-409]h:mm:ss\ AM/PM"/>
    <numFmt numFmtId="174" formatCode="[$-409]dddd\,\ mmmm\ dd\,\ yyyy"/>
    <numFmt numFmtId="175" formatCode="#,##0.000"/>
    <numFmt numFmtId="176" formatCode="0.0000"/>
    <numFmt numFmtId="177" formatCode="#,##0.000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7"/>
      <color indexed="60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7"/>
      <color rgb="FFC0000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thin"/>
    </border>
    <border>
      <left style="thin"/>
      <right style="double">
        <color indexed="8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medium"/>
      <right style="thin">
        <color theme="0" tint="-0.149959996342659"/>
      </right>
      <top style="medium"/>
      <bottom style="thin"/>
    </border>
    <border>
      <left style="medium"/>
      <right style="thin">
        <color theme="0" tint="-0.149959996342659"/>
      </right>
      <top style="thin"/>
      <bottom style="thin"/>
    </border>
    <border>
      <left style="medium"/>
      <right style="thin">
        <color theme="0" tint="-0.149959996342659"/>
      </right>
      <top style="thin"/>
      <bottom style="medium"/>
    </border>
    <border>
      <left style="thin">
        <color theme="0" tint="-0.149959996342659"/>
      </left>
      <right style="thin">
        <color theme="0" tint="-0.149959996342659"/>
      </right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Continuous"/>
      <protection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2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3" fontId="0" fillId="0" borderId="26" xfId="0" applyNumberFormat="1" applyFont="1" applyBorder="1" applyAlignment="1" applyProtection="1">
      <alignment horizontal="center" vertical="center"/>
      <protection/>
    </xf>
    <xf numFmtId="37" fontId="0" fillId="0" borderId="27" xfId="0" applyNumberFormat="1" applyFont="1" applyBorder="1" applyAlignment="1" applyProtection="1">
      <alignment horizontal="center" vertical="center"/>
      <protection/>
    </xf>
    <xf numFmtId="164" fontId="0" fillId="0" borderId="26" xfId="0" applyNumberFormat="1" applyFont="1" applyBorder="1" applyAlignment="1" applyProtection="1">
      <alignment horizontal="center" vertical="center"/>
      <protection/>
    </xf>
    <xf numFmtId="166" fontId="0" fillId="0" borderId="26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37" fontId="0" fillId="0" borderId="28" xfId="0" applyNumberFormat="1" applyFont="1" applyBorder="1" applyAlignment="1" applyProtection="1">
      <alignment horizontal="center" vertical="center"/>
      <protection/>
    </xf>
    <xf numFmtId="165" fontId="0" fillId="0" borderId="29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5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3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 wrapText="1"/>
    </xf>
    <xf numFmtId="0" fontId="0" fillId="0" borderId="11" xfId="0" applyFont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6" fillId="0" borderId="10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33" xfId="0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2" fontId="0" fillId="0" borderId="36" xfId="0" applyNumberFormat="1" applyBorder="1" applyAlignment="1">
      <alignment horizontal="left" wrapText="1"/>
    </xf>
    <xf numFmtId="2" fontId="0" fillId="0" borderId="33" xfId="0" applyNumberFormat="1" applyBorder="1" applyAlignment="1">
      <alignment horizontal="center" wrapText="1"/>
    </xf>
    <xf numFmtId="2" fontId="0" fillId="0" borderId="37" xfId="0" applyNumberFormat="1" applyBorder="1" applyAlignment="1">
      <alignment horizontal="left" wrapText="1"/>
    </xf>
    <xf numFmtId="2" fontId="0" fillId="0" borderId="22" xfId="0" applyNumberFormat="1" applyBorder="1" applyAlignment="1">
      <alignment horizontal="center" wrapText="1"/>
    </xf>
    <xf numFmtId="2" fontId="0" fillId="0" borderId="38" xfId="0" applyNumberForma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/>
    </xf>
    <xf numFmtId="37" fontId="0" fillId="0" borderId="43" xfId="0" applyNumberFormat="1" applyFont="1" applyBorder="1" applyAlignment="1" applyProtection="1">
      <alignment horizontal="center" vertical="center"/>
      <protection/>
    </xf>
    <xf numFmtId="166" fontId="0" fillId="0" borderId="44" xfId="0" applyNumberFormat="1" applyFont="1" applyBorder="1" applyAlignment="1" applyProtection="1">
      <alignment horizontal="center" vertical="center"/>
      <protection/>
    </xf>
    <xf numFmtId="37" fontId="0" fillId="0" borderId="44" xfId="0" applyNumberFormat="1" applyFont="1" applyBorder="1" applyAlignment="1" applyProtection="1">
      <alignment horizontal="center" vertical="center"/>
      <protection/>
    </xf>
    <xf numFmtId="2" fontId="0" fillId="0" borderId="44" xfId="0" applyNumberFormat="1" applyFont="1" applyBorder="1" applyAlignment="1" applyProtection="1">
      <alignment horizontal="center" vertical="center"/>
      <protection/>
    </xf>
    <xf numFmtId="164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165" fontId="0" fillId="0" borderId="46" xfId="0" applyNumberFormat="1" applyFont="1" applyBorder="1" applyAlignment="1" applyProtection="1">
      <alignment horizontal="right"/>
      <protection/>
    </xf>
    <xf numFmtId="165" fontId="0" fillId="0" borderId="47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Continuous"/>
      <protection/>
    </xf>
    <xf numFmtId="165" fontId="0" fillId="0" borderId="35" xfId="0" applyNumberFormat="1" applyFont="1" applyBorder="1" applyAlignment="1" applyProtection="1">
      <alignment horizontal="right"/>
      <protection/>
    </xf>
    <xf numFmtId="166" fontId="0" fillId="0" borderId="10" xfId="0" applyNumberFormat="1" applyFont="1" applyBorder="1" applyAlignment="1" applyProtection="1">
      <alignment horizontal="center" vertical="center"/>
      <protection/>
    </xf>
    <xf numFmtId="165" fontId="0" fillId="0" borderId="33" xfId="0" applyNumberFormat="1" applyFont="1" applyBorder="1" applyAlignment="1" applyProtection="1">
      <alignment horizontal="right"/>
      <protection/>
    </xf>
    <xf numFmtId="165" fontId="0" fillId="0" borderId="38" xfId="0" applyNumberFormat="1" applyFont="1" applyBorder="1" applyAlignment="1" applyProtection="1">
      <alignment horizontal="right"/>
      <protection/>
    </xf>
    <xf numFmtId="0" fontId="0" fillId="0" borderId="3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/>
    </xf>
    <xf numFmtId="0" fontId="0" fillId="0" borderId="54" xfId="0" applyFont="1" applyBorder="1" applyAlignment="1" applyProtection="1">
      <alignment horizontal="center" vertical="center"/>
      <protection/>
    </xf>
    <xf numFmtId="165" fontId="0" fillId="0" borderId="55" xfId="0" applyNumberFormat="1" applyFont="1" applyBorder="1" applyAlignment="1" applyProtection="1">
      <alignment horizontal="right"/>
      <protection/>
    </xf>
    <xf numFmtId="0" fontId="0" fillId="0" borderId="56" xfId="0" applyFont="1" applyBorder="1" applyAlignment="1" applyProtection="1">
      <alignment horizontal="center" vertical="center"/>
      <protection/>
    </xf>
    <xf numFmtId="165" fontId="0" fillId="0" borderId="57" xfId="0" applyNumberFormat="1" applyFont="1" applyBorder="1" applyAlignment="1" applyProtection="1">
      <alignment horizontal="right"/>
      <protection/>
    </xf>
    <xf numFmtId="3" fontId="0" fillId="0" borderId="44" xfId="0" applyNumberFormat="1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165" fontId="0" fillId="0" borderId="59" xfId="0" applyNumberFormat="1" applyFont="1" applyBorder="1" applyAlignment="1" applyProtection="1">
      <alignment horizontal="right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165" fontId="0" fillId="0" borderId="62" xfId="0" applyNumberFormat="1" applyFont="1" applyBorder="1" applyAlignment="1" applyProtection="1">
      <alignment horizontal="right"/>
      <protection/>
    </xf>
    <xf numFmtId="0" fontId="0" fillId="0" borderId="35" xfId="0" applyFont="1" applyBorder="1" applyAlignment="1">
      <alignment horizontal="center"/>
    </xf>
    <xf numFmtId="1" fontId="0" fillId="0" borderId="32" xfId="0" applyNumberFormat="1" applyFont="1" applyBorder="1" applyAlignment="1" applyProtection="1">
      <alignment horizontal="center" vertical="center"/>
      <protection/>
    </xf>
    <xf numFmtId="1" fontId="0" fillId="0" borderId="36" xfId="0" applyNumberFormat="1" applyFont="1" applyBorder="1" applyAlignment="1" applyProtection="1">
      <alignment horizontal="center" vertical="center"/>
      <protection/>
    </xf>
    <xf numFmtId="166" fontId="0" fillId="0" borderId="11" xfId="0" applyNumberFormat="1" applyFont="1" applyBorder="1" applyAlignment="1" applyProtection="1">
      <alignment horizontal="center" vertical="center"/>
      <protection/>
    </xf>
    <xf numFmtId="167" fontId="0" fillId="0" borderId="10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4" xfId="0" applyBorder="1" applyAlignment="1">
      <alignment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34" xfId="0" applyFont="1" applyBorder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37" fontId="0" fillId="0" borderId="65" xfId="0" applyNumberFormat="1" applyFont="1" applyBorder="1" applyAlignment="1" applyProtection="1">
      <alignment horizontal="center" vertical="center"/>
      <protection/>
    </xf>
    <xf numFmtId="165" fontId="0" fillId="0" borderId="68" xfId="0" applyNumberFormat="1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165" fontId="0" fillId="0" borderId="69" xfId="0" applyNumberFormat="1" applyFont="1" applyBorder="1" applyAlignment="1" applyProtection="1">
      <alignment horizontal="right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165" fontId="0" fillId="0" borderId="72" xfId="0" applyNumberFormat="1" applyFont="1" applyBorder="1" applyAlignment="1" applyProtection="1">
      <alignment horizontal="right"/>
      <protection/>
    </xf>
    <xf numFmtId="3" fontId="0" fillId="0" borderId="11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3" fontId="0" fillId="0" borderId="11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74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74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172" fontId="0" fillId="0" borderId="61" xfId="0" applyNumberFormat="1" applyBorder="1" applyAlignment="1">
      <alignment horizontal="center" vertical="center"/>
    </xf>
    <xf numFmtId="175" fontId="0" fillId="0" borderId="44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5" fontId="0" fillId="0" borderId="45" xfId="0" applyNumberFormat="1" applyBorder="1" applyAlignment="1">
      <alignment horizontal="center" vertical="center"/>
    </xf>
    <xf numFmtId="0" fontId="53" fillId="33" borderId="75" xfId="0" applyFont="1" applyFill="1" applyBorder="1" applyAlignment="1">
      <alignment horizontal="center" wrapText="1"/>
    </xf>
    <xf numFmtId="49" fontId="0" fillId="33" borderId="76" xfId="0" applyNumberFormat="1" applyFont="1" applyFill="1" applyBorder="1" applyAlignment="1">
      <alignment horizontal="center" wrapText="1"/>
    </xf>
    <xf numFmtId="0" fontId="53" fillId="33" borderId="76" xfId="0" applyFont="1" applyFill="1" applyBorder="1" applyAlignment="1">
      <alignment horizontal="center" wrapText="1"/>
    </xf>
    <xf numFmtId="0" fontId="0" fillId="33" borderId="76" xfId="0" applyFont="1" applyFill="1" applyBorder="1" applyAlignment="1">
      <alignment horizontal="center"/>
    </xf>
    <xf numFmtId="0" fontId="59" fillId="33" borderId="76" xfId="0" applyFont="1" applyFill="1" applyBorder="1" applyAlignment="1">
      <alignment horizontal="center"/>
    </xf>
    <xf numFmtId="1" fontId="0" fillId="33" borderId="76" xfId="0" applyNumberFormat="1" applyFont="1" applyFill="1" applyBorder="1" applyAlignment="1">
      <alignment horizontal="center"/>
    </xf>
    <xf numFmtId="0" fontId="0" fillId="33" borderId="77" xfId="0" applyFont="1" applyFill="1" applyBorder="1" applyAlignment="1">
      <alignment horizontal="center"/>
    </xf>
    <xf numFmtId="0" fontId="53" fillId="34" borderId="78" xfId="0" applyFont="1" applyFill="1" applyBorder="1" applyAlignment="1">
      <alignment/>
    </xf>
    <xf numFmtId="0" fontId="0" fillId="34" borderId="79" xfId="0" applyFont="1" applyFill="1" applyBorder="1" applyAlignment="1">
      <alignment/>
    </xf>
    <xf numFmtId="0" fontId="53" fillId="34" borderId="79" xfId="0" applyFont="1" applyFill="1" applyBorder="1" applyAlignment="1">
      <alignment horizontal="center"/>
    </xf>
    <xf numFmtId="0" fontId="59" fillId="34" borderId="79" xfId="0" applyFont="1" applyFill="1" applyBorder="1" applyAlignment="1">
      <alignment/>
    </xf>
    <xf numFmtId="0" fontId="9" fillId="34" borderId="79" xfId="0" applyNumberFormat="1" applyFont="1" applyFill="1" applyBorder="1" applyAlignment="1" applyProtection="1">
      <alignment/>
      <protection/>
    </xf>
    <xf numFmtId="0" fontId="35" fillId="34" borderId="80" xfId="0" applyNumberFormat="1" applyFont="1" applyFill="1" applyBorder="1" applyAlignment="1" applyProtection="1">
      <alignment/>
      <protection/>
    </xf>
    <xf numFmtId="0" fontId="53" fillId="35" borderId="75" xfId="0" applyFont="1" applyFill="1" applyBorder="1" applyAlignment="1">
      <alignment horizontal="center" wrapText="1"/>
    </xf>
    <xf numFmtId="0" fontId="53" fillId="35" borderId="76" xfId="0" applyFont="1" applyFill="1" applyBorder="1" applyAlignment="1">
      <alignment horizontal="center" wrapText="1"/>
    </xf>
    <xf numFmtId="0" fontId="0" fillId="35" borderId="76" xfId="0" applyFont="1" applyFill="1" applyBorder="1" applyAlignment="1">
      <alignment horizontal="center"/>
    </xf>
    <xf numFmtId="0" fontId="59" fillId="35" borderId="76" xfId="0" applyFont="1" applyFill="1" applyBorder="1" applyAlignment="1">
      <alignment horizontal="center"/>
    </xf>
    <xf numFmtId="1" fontId="35" fillId="35" borderId="76" xfId="0" applyNumberFormat="1" applyFont="1" applyFill="1" applyBorder="1" applyAlignment="1">
      <alignment horizontal="center" vertical="center"/>
    </xf>
    <xf numFmtId="1" fontId="0" fillId="35" borderId="76" xfId="0" applyNumberFormat="1" applyFont="1" applyFill="1" applyBorder="1" applyAlignment="1" applyProtection="1">
      <alignment horizontal="center" wrapText="1"/>
      <protection/>
    </xf>
    <xf numFmtId="2" fontId="0" fillId="35" borderId="76" xfId="0" applyNumberFormat="1" applyFont="1" applyFill="1" applyBorder="1" applyAlignment="1" applyProtection="1">
      <alignment horizontal="center" wrapText="1"/>
      <protection/>
    </xf>
    <xf numFmtId="1" fontId="0" fillId="35" borderId="77" xfId="0" applyNumberFormat="1" applyFont="1" applyFill="1" applyBorder="1" applyAlignment="1" applyProtection="1">
      <alignment horizontal="center" wrapText="1"/>
      <protection/>
    </xf>
    <xf numFmtId="0" fontId="53" fillId="36" borderId="81" xfId="0" applyFont="1" applyFill="1" applyBorder="1" applyAlignment="1">
      <alignment horizontal="center" wrapText="1"/>
    </xf>
    <xf numFmtId="49" fontId="0" fillId="36" borderId="76" xfId="0" applyNumberFormat="1" applyFont="1" applyFill="1" applyBorder="1" applyAlignment="1">
      <alignment horizontal="center" wrapText="1"/>
    </xf>
    <xf numFmtId="0" fontId="53" fillId="36" borderId="82" xfId="0" applyFont="1" applyFill="1" applyBorder="1" applyAlignment="1">
      <alignment horizontal="center" wrapText="1"/>
    </xf>
    <xf numFmtId="0" fontId="0" fillId="36" borderId="82" xfId="0" applyFont="1" applyFill="1" applyBorder="1" applyAlignment="1">
      <alignment horizontal="center"/>
    </xf>
    <xf numFmtId="0" fontId="59" fillId="36" borderId="82" xfId="0" applyFont="1" applyFill="1" applyBorder="1" applyAlignment="1">
      <alignment horizontal="center"/>
    </xf>
    <xf numFmtId="0" fontId="0" fillId="36" borderId="8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5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0" fillId="0" borderId="84" xfId="0" applyNumberFormat="1" applyBorder="1" applyAlignment="1">
      <alignment/>
    </xf>
    <xf numFmtId="0" fontId="0" fillId="0" borderId="85" xfId="0" applyNumberFormat="1" applyBorder="1" applyAlignment="1">
      <alignment/>
    </xf>
    <xf numFmtId="0" fontId="0" fillId="0" borderId="85" xfId="0" applyNumberFormat="1" applyFont="1" applyBorder="1" applyAlignment="1">
      <alignment/>
    </xf>
    <xf numFmtId="0" fontId="0" fillId="37" borderId="84" xfId="0" applyNumberFormat="1" applyFill="1" applyBorder="1" applyAlignment="1">
      <alignment/>
    </xf>
    <xf numFmtId="0" fontId="0" fillId="37" borderId="85" xfId="0" applyNumberFormat="1" applyFill="1" applyBorder="1" applyAlignment="1">
      <alignment/>
    </xf>
    <xf numFmtId="0" fontId="0" fillId="37" borderId="85" xfId="0" applyNumberFormat="1" applyFont="1" applyFill="1" applyBorder="1" applyAlignment="1">
      <alignment/>
    </xf>
    <xf numFmtId="0" fontId="0" fillId="0" borderId="85" xfId="0" applyNumberFormat="1" applyFont="1" applyFill="1" applyBorder="1" applyAlignment="1">
      <alignment/>
    </xf>
    <xf numFmtId="0" fontId="0" fillId="0" borderId="85" xfId="0" applyNumberFormat="1" applyFont="1" applyBorder="1" applyAlignment="1">
      <alignment/>
    </xf>
    <xf numFmtId="0" fontId="0" fillId="0" borderId="86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87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/>
    </xf>
    <xf numFmtId="0" fontId="0" fillId="37" borderId="87" xfId="0" applyNumberFormat="1" applyFont="1" applyFill="1" applyBorder="1" applyAlignment="1">
      <alignment horizontal="center" wrapText="1"/>
    </xf>
    <xf numFmtId="0" fontId="0" fillId="37" borderId="11" xfId="0" applyNumberFormat="1" applyFont="1" applyFill="1" applyBorder="1" applyAlignment="1">
      <alignment horizontal="center" wrapText="1"/>
    </xf>
    <xf numFmtId="0" fontId="0" fillId="37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2" fillId="0" borderId="88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" fillId="36" borderId="88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55" fillId="0" borderId="0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" fillId="35" borderId="88" xfId="0" applyNumberFormat="1" applyFon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88" xfId="0" applyNumberFormat="1" applyFill="1" applyBorder="1" applyAlignment="1">
      <alignment horizontal="center"/>
    </xf>
    <xf numFmtId="0" fontId="0" fillId="37" borderId="88" xfId="0" applyNumberFormat="1" applyFill="1" applyBorder="1" applyAlignment="1">
      <alignment horizontal="center"/>
    </xf>
    <xf numFmtId="0" fontId="0" fillId="0" borderId="88" xfId="0" applyNumberFormat="1" applyBorder="1" applyAlignment="1">
      <alignment horizontal="center"/>
    </xf>
    <xf numFmtId="0" fontId="0" fillId="39" borderId="0" xfId="0" applyNumberFormat="1" applyFill="1" applyBorder="1" applyAlignment="1">
      <alignment/>
    </xf>
    <xf numFmtId="0" fontId="0" fillId="39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5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9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39" borderId="0" xfId="0" applyNumberFormat="1" applyFill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37" borderId="85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 wrapText="1"/>
    </xf>
    <xf numFmtId="0" fontId="0" fillId="0" borderId="33" xfId="0" applyNumberFormat="1" applyFon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37" borderId="8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7" fillId="35" borderId="76" xfId="53" applyNumberFormat="1" applyFill="1" applyBorder="1" applyAlignment="1" applyProtection="1">
      <alignment horizontal="center" wrapText="1"/>
      <protection/>
    </xf>
    <xf numFmtId="0" fontId="2" fillId="0" borderId="31" xfId="0" applyNumberFormat="1" applyFont="1" applyBorder="1" applyAlignment="1">
      <alignment horizontal="center" wrapText="1"/>
    </xf>
    <xf numFmtId="0" fontId="47" fillId="0" borderId="89" xfId="53" applyBorder="1" applyAlignment="1" applyProtection="1">
      <alignment/>
      <protection/>
    </xf>
    <xf numFmtId="0" fontId="2" fillId="0" borderId="31" xfId="0" applyNumberFormat="1" applyFont="1" applyBorder="1" applyAlignment="1">
      <alignment horizontal="center" wrapText="1"/>
    </xf>
    <xf numFmtId="0" fontId="0" fillId="0" borderId="31" xfId="0" applyNumberFormat="1" applyBorder="1" applyAlignment="1">
      <alignment horizontal="center" wrapText="1"/>
    </xf>
    <xf numFmtId="0" fontId="2" fillId="0" borderId="90" xfId="0" applyNumberFormat="1" applyFont="1" applyBorder="1" applyAlignment="1">
      <alignment horizontal="center" wrapText="1"/>
    </xf>
    <xf numFmtId="0" fontId="2" fillId="37" borderId="90" xfId="0" applyNumberFormat="1" applyFont="1" applyFill="1" applyBorder="1" applyAlignment="1">
      <alignment horizontal="center" wrapText="1"/>
    </xf>
    <xf numFmtId="0" fontId="2" fillId="37" borderId="31" xfId="0" applyNumberFormat="1" applyFont="1" applyFill="1" applyBorder="1" applyAlignment="1">
      <alignment horizontal="center" wrapText="1"/>
    </xf>
    <xf numFmtId="0" fontId="2" fillId="37" borderId="91" xfId="0" applyNumberFormat="1" applyFont="1" applyFill="1" applyBorder="1" applyAlignment="1">
      <alignment horizontal="center" wrapText="1"/>
    </xf>
    <xf numFmtId="0" fontId="2" fillId="0" borderId="91" xfId="0" applyNumberFormat="1" applyFont="1" applyBorder="1" applyAlignment="1">
      <alignment horizontal="center" wrapText="1"/>
    </xf>
    <xf numFmtId="0" fontId="0" fillId="37" borderId="31" xfId="0" applyNumberFormat="1" applyFill="1" applyBorder="1" applyAlignment="1">
      <alignment horizontal="center" wrapText="1"/>
    </xf>
    <xf numFmtId="0" fontId="2" fillId="0" borderId="92" xfId="0" applyFont="1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6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95" xfId="0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0" fillId="0" borderId="95" xfId="0" applyFont="1" applyBorder="1" applyAlignment="1">
      <alignment horizontal="center" wrapText="1"/>
    </xf>
    <xf numFmtId="0" fontId="0" fillId="0" borderId="96" xfId="0" applyFont="1" applyBorder="1" applyAlignment="1">
      <alignment horizontal="center" wrapText="1"/>
    </xf>
    <xf numFmtId="0" fontId="0" fillId="0" borderId="87" xfId="0" applyFont="1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0" fontId="0" fillId="0" borderId="31" xfId="0" applyNumberFormat="1" applyFont="1" applyBorder="1" applyAlignment="1">
      <alignment horizontal="center" wrapText="1"/>
    </xf>
    <xf numFmtId="0" fontId="0" fillId="37" borderId="31" xfId="0" applyNumberFormat="1" applyFont="1" applyFill="1" applyBorder="1" applyAlignment="1">
      <alignment horizontal="center" wrapText="1"/>
    </xf>
    <xf numFmtId="0" fontId="2" fillId="0" borderId="34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8"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ont>
        <b val="0"/>
        <i val="0"/>
        <strike val="0"/>
        <color rgb="FFFF000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24993999302387238"/>
        </patternFill>
      </fill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q.utah.gov/locations/redbutte/docs/2012/Mar/Screeninglevelsuncertaintyfactors.PDF" TargetMode="External" /><Relationship Id="rId2" Type="http://schemas.openxmlformats.org/officeDocument/2006/relationships/hyperlink" Target="http://www.deq.utah.gov/locations/redbutte/docs/2012/Mar/Screeninglevelsuncertaintyfactors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93"/>
  <sheetViews>
    <sheetView tabSelected="1" view="pageBreakPreview" zoomScaleSheetLayoutView="100" workbookViewId="0" topLeftCell="BR1">
      <selection activeCell="CB1" sqref="CB1"/>
    </sheetView>
  </sheetViews>
  <sheetFormatPr defaultColWidth="9.140625" defaultRowHeight="12.75"/>
  <cols>
    <col min="1" max="1" width="62.7109375" style="0" customWidth="1"/>
    <col min="2" max="5" width="19.57421875" style="0" customWidth="1"/>
    <col min="6" max="6" width="19.57421875" style="2" customWidth="1"/>
    <col min="7" max="8" width="12.7109375" style="2" customWidth="1"/>
    <col min="9" max="11" width="12.7109375" style="294" customWidth="1"/>
    <col min="12" max="13" width="20.7109375" style="2" customWidth="1"/>
    <col min="14" max="14" width="12.7109375" style="2" customWidth="1"/>
    <col min="15" max="16" width="20.7109375" style="2" customWidth="1"/>
    <col min="17" max="57" width="12.7109375" style="2" customWidth="1"/>
    <col min="58" max="61" width="12.7109375" style="295" customWidth="1"/>
    <col min="62" max="77" width="12.7109375" style="2" customWidth="1"/>
    <col min="78" max="79" width="24.7109375" style="2" customWidth="1"/>
    <col min="80" max="83" width="12.7109375" style="2" customWidth="1"/>
    <col min="84" max="100" width="12.7109375" style="0" customWidth="1"/>
    <col min="101" max="107" width="24.7109375" style="0" customWidth="1"/>
  </cols>
  <sheetData>
    <row r="1" spans="1:106" ht="36.75" customHeight="1" thickBot="1" thickTop="1">
      <c r="A1" s="106"/>
      <c r="B1" s="223" t="s">
        <v>125</v>
      </c>
      <c r="C1" s="229" t="s">
        <v>126</v>
      </c>
      <c r="D1" s="237" t="s">
        <v>127</v>
      </c>
      <c r="E1" s="216" t="s">
        <v>128</v>
      </c>
      <c r="F1" s="316" t="s">
        <v>186</v>
      </c>
      <c r="G1" s="314"/>
      <c r="H1" s="340"/>
      <c r="I1" s="317" t="s">
        <v>187</v>
      </c>
      <c r="J1" s="318"/>
      <c r="K1" s="341"/>
      <c r="L1" s="314" t="s">
        <v>188</v>
      </c>
      <c r="M1" s="340"/>
      <c r="N1" s="340"/>
      <c r="O1" s="318" t="s">
        <v>189</v>
      </c>
      <c r="P1" s="341"/>
      <c r="Q1" s="341"/>
      <c r="R1" s="314" t="s">
        <v>190</v>
      </c>
      <c r="S1" s="340"/>
      <c r="T1" s="318" t="s">
        <v>191</v>
      </c>
      <c r="U1" s="341"/>
      <c r="V1" s="314" t="s">
        <v>192</v>
      </c>
      <c r="W1" s="340"/>
      <c r="X1" s="318" t="s">
        <v>193</v>
      </c>
      <c r="Y1" s="341"/>
      <c r="Z1" s="314" t="s">
        <v>194</v>
      </c>
      <c r="AA1" s="340"/>
      <c r="AB1" s="318" t="s">
        <v>195</v>
      </c>
      <c r="AC1" s="341"/>
      <c r="AD1" s="314" t="s">
        <v>196</v>
      </c>
      <c r="AE1" s="340"/>
      <c r="AF1" s="318" t="s">
        <v>197</v>
      </c>
      <c r="AG1" s="341"/>
      <c r="AH1" s="314" t="s">
        <v>198</v>
      </c>
      <c r="AI1" s="340"/>
      <c r="AJ1" s="318" t="s">
        <v>199</v>
      </c>
      <c r="AK1" s="341"/>
      <c r="AL1" s="320" t="s">
        <v>200</v>
      </c>
      <c r="AM1" s="316"/>
      <c r="AN1" s="319" t="s">
        <v>201</v>
      </c>
      <c r="AO1" s="317"/>
      <c r="AP1" s="314" t="s">
        <v>202</v>
      </c>
      <c r="AQ1" s="340"/>
      <c r="AR1" s="318" t="s">
        <v>203</v>
      </c>
      <c r="AS1" s="341"/>
      <c r="AT1" s="314" t="s">
        <v>204</v>
      </c>
      <c r="AU1" s="340"/>
      <c r="AV1" s="340"/>
      <c r="AW1" s="318" t="s">
        <v>205</v>
      </c>
      <c r="AX1" s="341"/>
      <c r="AY1" s="341"/>
      <c r="AZ1" s="314" t="s">
        <v>206</v>
      </c>
      <c r="BA1" s="315"/>
      <c r="BB1" s="315"/>
      <c r="BC1" s="318" t="s">
        <v>207</v>
      </c>
      <c r="BD1" s="321"/>
      <c r="BE1" s="321"/>
      <c r="BF1" s="314" t="s">
        <v>208</v>
      </c>
      <c r="BG1" s="315"/>
      <c r="BH1" s="318" t="s">
        <v>209</v>
      </c>
      <c r="BI1" s="321"/>
      <c r="BJ1" s="314" t="s">
        <v>210</v>
      </c>
      <c r="BK1" s="315"/>
      <c r="BL1" s="318" t="s">
        <v>211</v>
      </c>
      <c r="BM1" s="321"/>
      <c r="BN1" s="314" t="s">
        <v>212</v>
      </c>
      <c r="BO1" s="315"/>
      <c r="BP1" s="318" t="s">
        <v>213</v>
      </c>
      <c r="BQ1" s="321"/>
      <c r="BR1" s="314" t="s">
        <v>214</v>
      </c>
      <c r="BS1" s="315"/>
      <c r="BT1" s="318" t="s">
        <v>215</v>
      </c>
      <c r="BU1" s="321"/>
      <c r="BV1" s="314" t="s">
        <v>216</v>
      </c>
      <c r="BW1" s="315"/>
      <c r="BX1" s="318" t="s">
        <v>217</v>
      </c>
      <c r="BY1" s="321"/>
      <c r="BZ1" s="312" t="s">
        <v>218</v>
      </c>
      <c r="CA1" s="342" t="s">
        <v>219</v>
      </c>
      <c r="CB1" s="259"/>
      <c r="CD1" s="260"/>
      <c r="CE1" s="261"/>
      <c r="CF1" s="54"/>
      <c r="CG1" s="53"/>
      <c r="CH1" s="53"/>
      <c r="CI1" s="53"/>
      <c r="CJ1" s="53"/>
      <c r="CK1" s="54"/>
      <c r="CL1" s="54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4"/>
      <c r="CX1" s="53"/>
      <c r="CY1" s="53"/>
      <c r="CZ1" s="53"/>
      <c r="DA1" s="53"/>
      <c r="DB1" s="53"/>
    </row>
    <row r="2" spans="1:106" ht="18.75" thickBot="1" thickTop="1">
      <c r="A2" s="313" t="s">
        <v>185</v>
      </c>
      <c r="B2" s="224" t="s">
        <v>129</v>
      </c>
      <c r="C2" s="311" t="s">
        <v>184</v>
      </c>
      <c r="D2" s="238" t="s">
        <v>130</v>
      </c>
      <c r="E2" s="217" t="s">
        <v>131</v>
      </c>
      <c r="F2" s="262" t="s">
        <v>3</v>
      </c>
      <c r="G2" s="263" t="s">
        <v>2</v>
      </c>
      <c r="H2" s="264" t="s">
        <v>6</v>
      </c>
      <c r="I2" s="265" t="s">
        <v>3</v>
      </c>
      <c r="J2" s="266" t="s">
        <v>2</v>
      </c>
      <c r="K2" s="267" t="s">
        <v>6</v>
      </c>
      <c r="L2" s="263" t="s">
        <v>3</v>
      </c>
      <c r="M2" s="263" t="s">
        <v>2</v>
      </c>
      <c r="N2" s="268" t="s">
        <v>6</v>
      </c>
      <c r="O2" s="266" t="s">
        <v>3</v>
      </c>
      <c r="P2" s="266" t="s">
        <v>2</v>
      </c>
      <c r="Q2" s="304" t="s">
        <v>6</v>
      </c>
      <c r="R2" s="263" t="s">
        <v>3</v>
      </c>
      <c r="S2" s="263" t="s">
        <v>2</v>
      </c>
      <c r="T2" s="266" t="s">
        <v>3</v>
      </c>
      <c r="U2" s="266" t="s">
        <v>2</v>
      </c>
      <c r="V2" s="263" t="s">
        <v>3</v>
      </c>
      <c r="W2" s="263" t="s">
        <v>2</v>
      </c>
      <c r="X2" s="266" t="s">
        <v>3</v>
      </c>
      <c r="Y2" s="266" t="s">
        <v>2</v>
      </c>
      <c r="Z2" s="263" t="s">
        <v>3</v>
      </c>
      <c r="AA2" s="263" t="s">
        <v>2</v>
      </c>
      <c r="AB2" s="266" t="s">
        <v>3</v>
      </c>
      <c r="AC2" s="266" t="s">
        <v>2</v>
      </c>
      <c r="AD2" s="264" t="s">
        <v>3</v>
      </c>
      <c r="AE2" s="263" t="s">
        <v>2</v>
      </c>
      <c r="AF2" s="267" t="s">
        <v>3</v>
      </c>
      <c r="AG2" s="266" t="s">
        <v>2</v>
      </c>
      <c r="AH2" s="263" t="s">
        <v>3</v>
      </c>
      <c r="AI2" s="263" t="s">
        <v>2</v>
      </c>
      <c r="AJ2" s="266" t="s">
        <v>3</v>
      </c>
      <c r="AK2" s="266" t="s">
        <v>2</v>
      </c>
      <c r="AL2" s="263" t="s">
        <v>3</v>
      </c>
      <c r="AM2" s="263" t="s">
        <v>2</v>
      </c>
      <c r="AN2" s="266" t="s">
        <v>3</v>
      </c>
      <c r="AO2" s="266" t="s">
        <v>2</v>
      </c>
      <c r="AP2" s="263" t="s">
        <v>3</v>
      </c>
      <c r="AQ2" s="263" t="s">
        <v>2</v>
      </c>
      <c r="AR2" s="266" t="s">
        <v>3</v>
      </c>
      <c r="AS2" s="266" t="s">
        <v>2</v>
      </c>
      <c r="AT2" s="263" t="s">
        <v>3</v>
      </c>
      <c r="AU2" s="263" t="s">
        <v>2</v>
      </c>
      <c r="AV2" s="268" t="s">
        <v>6</v>
      </c>
      <c r="AW2" s="266" t="s">
        <v>3</v>
      </c>
      <c r="AX2" s="266" t="s">
        <v>2</v>
      </c>
      <c r="AY2" s="304" t="s">
        <v>6</v>
      </c>
      <c r="AZ2" s="263" t="s">
        <v>3</v>
      </c>
      <c r="BA2" s="263" t="s">
        <v>2</v>
      </c>
      <c r="BB2" s="268" t="s">
        <v>6</v>
      </c>
      <c r="BC2" s="266" t="s">
        <v>3</v>
      </c>
      <c r="BD2" s="266" t="s">
        <v>2</v>
      </c>
      <c r="BE2" s="304" t="s">
        <v>6</v>
      </c>
      <c r="BF2" s="263" t="s">
        <v>0</v>
      </c>
      <c r="BG2" s="263" t="s">
        <v>1</v>
      </c>
      <c r="BH2" s="266" t="s">
        <v>0</v>
      </c>
      <c r="BI2" s="266" t="s">
        <v>1</v>
      </c>
      <c r="BJ2" s="269" t="s">
        <v>0</v>
      </c>
      <c r="BK2" s="269" t="s">
        <v>1</v>
      </c>
      <c r="BL2" s="309" t="s">
        <v>0</v>
      </c>
      <c r="BM2" s="309" t="s">
        <v>1</v>
      </c>
      <c r="BN2" s="263" t="s">
        <v>0</v>
      </c>
      <c r="BO2" s="263" t="s">
        <v>1</v>
      </c>
      <c r="BP2" s="266" t="s">
        <v>0</v>
      </c>
      <c r="BQ2" s="266" t="s">
        <v>1</v>
      </c>
      <c r="BR2" s="263" t="s">
        <v>0</v>
      </c>
      <c r="BS2" s="263" t="s">
        <v>1</v>
      </c>
      <c r="BT2" s="266" t="s">
        <v>0</v>
      </c>
      <c r="BU2" s="266" t="s">
        <v>1</v>
      </c>
      <c r="BV2" s="263" t="s">
        <v>0</v>
      </c>
      <c r="BW2" s="263" t="s">
        <v>1</v>
      </c>
      <c r="BX2" s="266" t="s">
        <v>0</v>
      </c>
      <c r="BY2" s="266" t="s">
        <v>1</v>
      </c>
      <c r="BZ2" s="264" t="s">
        <v>6</v>
      </c>
      <c r="CA2" s="270" t="s">
        <v>6</v>
      </c>
      <c r="CB2" s="259"/>
      <c r="CD2" s="259"/>
      <c r="CE2" s="271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5"/>
      <c r="CZ2" s="55"/>
      <c r="DA2" s="55"/>
      <c r="DB2" s="53"/>
    </row>
    <row r="3" spans="1:106" ht="40.5" customHeight="1" thickBot="1" thickTop="1">
      <c r="A3" s="101" t="s">
        <v>16</v>
      </c>
      <c r="B3" s="225" t="s">
        <v>132</v>
      </c>
      <c r="C3" s="230"/>
      <c r="D3" s="239"/>
      <c r="E3" s="218"/>
      <c r="F3" s="272" t="s">
        <v>77</v>
      </c>
      <c r="G3" s="273" t="s">
        <v>20</v>
      </c>
      <c r="H3" s="274" t="s">
        <v>17</v>
      </c>
      <c r="I3" s="275" t="s">
        <v>77</v>
      </c>
      <c r="J3" s="276" t="s">
        <v>20</v>
      </c>
      <c r="K3" s="277" t="s">
        <v>17</v>
      </c>
      <c r="L3" s="273" t="s">
        <v>76</v>
      </c>
      <c r="M3" s="273" t="s">
        <v>18</v>
      </c>
      <c r="N3" s="274" t="s">
        <v>17</v>
      </c>
      <c r="O3" s="276" t="s">
        <v>76</v>
      </c>
      <c r="P3" s="276" t="s">
        <v>18</v>
      </c>
      <c r="Q3" s="277" t="s">
        <v>17</v>
      </c>
      <c r="R3" s="273" t="s">
        <v>76</v>
      </c>
      <c r="S3" s="273" t="s">
        <v>22</v>
      </c>
      <c r="T3" s="276" t="s">
        <v>76</v>
      </c>
      <c r="U3" s="276" t="s">
        <v>22</v>
      </c>
      <c r="V3" s="278" t="s">
        <v>18</v>
      </c>
      <c r="W3" s="278" t="s">
        <v>18</v>
      </c>
      <c r="X3" s="276" t="s">
        <v>18</v>
      </c>
      <c r="Y3" s="276" t="s">
        <v>18</v>
      </c>
      <c r="Z3" s="278" t="s">
        <v>18</v>
      </c>
      <c r="AA3" s="278" t="s">
        <v>18</v>
      </c>
      <c r="AB3" s="276" t="s">
        <v>18</v>
      </c>
      <c r="AC3" s="276" t="s">
        <v>18</v>
      </c>
      <c r="AD3" s="278" t="s">
        <v>86</v>
      </c>
      <c r="AE3" s="278" t="s">
        <v>18</v>
      </c>
      <c r="AF3" s="276" t="s">
        <v>86</v>
      </c>
      <c r="AG3" s="276" t="s">
        <v>18</v>
      </c>
      <c r="AH3" s="278" t="s">
        <v>18</v>
      </c>
      <c r="AI3" s="278" t="s">
        <v>77</v>
      </c>
      <c r="AJ3" s="276" t="s">
        <v>18</v>
      </c>
      <c r="AK3" s="276" t="s">
        <v>77</v>
      </c>
      <c r="AL3" s="278" t="s">
        <v>76</v>
      </c>
      <c r="AM3" s="278" t="s">
        <v>18</v>
      </c>
      <c r="AN3" s="276" t="s">
        <v>76</v>
      </c>
      <c r="AO3" s="276" t="s">
        <v>18</v>
      </c>
      <c r="AP3" s="278" t="s">
        <v>19</v>
      </c>
      <c r="AQ3" s="278" t="s">
        <v>22</v>
      </c>
      <c r="AR3" s="276" t="s">
        <v>19</v>
      </c>
      <c r="AS3" s="276" t="s">
        <v>22</v>
      </c>
      <c r="AT3" s="278" t="s">
        <v>77</v>
      </c>
      <c r="AU3" s="278" t="s">
        <v>18</v>
      </c>
      <c r="AV3" s="305" t="s">
        <v>17</v>
      </c>
      <c r="AW3" s="276" t="s">
        <v>77</v>
      </c>
      <c r="AX3" s="276" t="s">
        <v>18</v>
      </c>
      <c r="AY3" s="277" t="s">
        <v>17</v>
      </c>
      <c r="AZ3" s="278" t="s">
        <v>76</v>
      </c>
      <c r="BA3" s="278" t="s">
        <v>21</v>
      </c>
      <c r="BB3" s="278" t="s">
        <v>17</v>
      </c>
      <c r="BC3" s="276" t="s">
        <v>76</v>
      </c>
      <c r="BD3" s="276" t="s">
        <v>21</v>
      </c>
      <c r="BE3" s="276" t="s">
        <v>17</v>
      </c>
      <c r="BF3" s="278" t="s">
        <v>77</v>
      </c>
      <c r="BG3" s="278" t="s">
        <v>21</v>
      </c>
      <c r="BH3" s="276" t="s">
        <v>77</v>
      </c>
      <c r="BI3" s="276" t="s">
        <v>21</v>
      </c>
      <c r="BJ3" s="278" t="s">
        <v>78</v>
      </c>
      <c r="BK3" s="278" t="s">
        <v>22</v>
      </c>
      <c r="BL3" s="276" t="s">
        <v>78</v>
      </c>
      <c r="BM3" s="276" t="s">
        <v>22</v>
      </c>
      <c r="BN3" s="278" t="s">
        <v>19</v>
      </c>
      <c r="BO3" s="278" t="s">
        <v>21</v>
      </c>
      <c r="BP3" s="276" t="s">
        <v>19</v>
      </c>
      <c r="BQ3" s="276" t="s">
        <v>21</v>
      </c>
      <c r="BR3" s="278" t="s">
        <v>79</v>
      </c>
      <c r="BS3" s="278" t="s">
        <v>21</v>
      </c>
      <c r="BT3" s="276" t="s">
        <v>79</v>
      </c>
      <c r="BU3" s="276" t="s">
        <v>21</v>
      </c>
      <c r="BV3" s="278" t="s">
        <v>77</v>
      </c>
      <c r="BW3" s="278" t="s">
        <v>21</v>
      </c>
      <c r="BX3" s="276" t="s">
        <v>77</v>
      </c>
      <c r="BY3" s="276" t="s">
        <v>21</v>
      </c>
      <c r="BZ3" s="278" t="s">
        <v>17</v>
      </c>
      <c r="CA3" s="306" t="s">
        <v>17</v>
      </c>
      <c r="CB3" s="279"/>
      <c r="CD3" s="279"/>
      <c r="CE3" s="280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53"/>
      <c r="CZ3" s="53"/>
      <c r="DA3" s="53"/>
      <c r="DB3" s="53"/>
    </row>
    <row r="4" spans="1:106" ht="12.75" customHeight="1" thickTop="1">
      <c r="A4" s="102" t="s">
        <v>71</v>
      </c>
      <c r="B4" s="224" t="s">
        <v>133</v>
      </c>
      <c r="C4" s="231">
        <v>1800</v>
      </c>
      <c r="D4" s="240" t="str">
        <f aca="true" t="shared" si="0" ref="D4:D12">C4&amp;" - "&amp;100*C4</f>
        <v>1800 - 180000</v>
      </c>
      <c r="E4" s="219">
        <f aca="true" t="shared" si="1" ref="E4:E21">C4*100</f>
        <v>180000</v>
      </c>
      <c r="F4" s="281">
        <v>2500</v>
      </c>
      <c r="G4" s="258">
        <v>14000</v>
      </c>
      <c r="H4" s="282" t="s">
        <v>17</v>
      </c>
      <c r="I4" s="283">
        <v>2500</v>
      </c>
      <c r="J4" s="254">
        <v>14000</v>
      </c>
      <c r="K4" s="284" t="s">
        <v>17</v>
      </c>
      <c r="L4" s="258" t="s">
        <v>121</v>
      </c>
      <c r="M4" s="258" t="s">
        <v>122</v>
      </c>
      <c r="N4" s="282" t="s">
        <v>17</v>
      </c>
      <c r="O4" s="254" t="s">
        <v>121</v>
      </c>
      <c r="P4" s="254" t="s">
        <v>122</v>
      </c>
      <c r="Q4" s="284" t="s">
        <v>17</v>
      </c>
      <c r="R4" s="258">
        <v>3400</v>
      </c>
      <c r="S4" s="258">
        <v>13000</v>
      </c>
      <c r="T4" s="257">
        <v>3400</v>
      </c>
      <c r="U4" s="257">
        <v>13000</v>
      </c>
      <c r="V4" s="258">
        <v>5000</v>
      </c>
      <c r="W4" s="258">
        <v>9800</v>
      </c>
      <c r="X4" s="255">
        <v>5000</v>
      </c>
      <c r="Y4" s="255">
        <v>9800</v>
      </c>
      <c r="Z4" s="258">
        <v>5300</v>
      </c>
      <c r="AA4" s="258">
        <v>9300</v>
      </c>
      <c r="AB4" s="255">
        <v>5300</v>
      </c>
      <c r="AC4" s="255">
        <v>9300</v>
      </c>
      <c r="AD4" s="258">
        <v>2200</v>
      </c>
      <c r="AE4" s="258">
        <v>11000</v>
      </c>
      <c r="AF4" s="255">
        <v>2200</v>
      </c>
      <c r="AG4" s="255">
        <v>11000</v>
      </c>
      <c r="AH4" s="258">
        <v>1600</v>
      </c>
      <c r="AI4" s="258">
        <v>3900</v>
      </c>
      <c r="AJ4" s="255">
        <v>1600</v>
      </c>
      <c r="AK4" s="255">
        <v>3900</v>
      </c>
      <c r="AL4" s="258">
        <v>3000</v>
      </c>
      <c r="AM4" s="258">
        <v>20000</v>
      </c>
      <c r="AN4" s="255">
        <v>3000</v>
      </c>
      <c r="AO4" s="255">
        <v>20000</v>
      </c>
      <c r="AP4" s="258">
        <v>1400</v>
      </c>
      <c r="AQ4" s="258">
        <v>12000</v>
      </c>
      <c r="AR4" s="255">
        <v>1400</v>
      </c>
      <c r="AS4" s="255">
        <v>12000</v>
      </c>
      <c r="AT4" s="258">
        <v>2900</v>
      </c>
      <c r="AU4" s="258">
        <v>25000</v>
      </c>
      <c r="AV4" s="282" t="s">
        <v>17</v>
      </c>
      <c r="AW4" s="255">
        <v>2900</v>
      </c>
      <c r="AX4" s="255">
        <v>25000</v>
      </c>
      <c r="AY4" s="276" t="s">
        <v>17</v>
      </c>
      <c r="AZ4" s="258">
        <v>1200</v>
      </c>
      <c r="BA4" s="258">
        <v>19000</v>
      </c>
      <c r="BB4" s="282" t="s">
        <v>17</v>
      </c>
      <c r="BC4" s="255">
        <v>1200</v>
      </c>
      <c r="BD4" s="255">
        <v>19000</v>
      </c>
      <c r="BE4" s="276" t="s">
        <v>17</v>
      </c>
      <c r="BF4" s="258">
        <v>1800</v>
      </c>
      <c r="BG4" s="258">
        <v>33000</v>
      </c>
      <c r="BH4" s="255">
        <v>1800</v>
      </c>
      <c r="BI4" s="255">
        <v>33000</v>
      </c>
      <c r="BJ4" s="258">
        <v>6000</v>
      </c>
      <c r="BK4" s="258">
        <v>17000</v>
      </c>
      <c r="BL4" s="255">
        <v>6000</v>
      </c>
      <c r="BM4" s="255">
        <v>17000</v>
      </c>
      <c r="BN4" s="258">
        <v>4200</v>
      </c>
      <c r="BO4" s="258">
        <v>27000</v>
      </c>
      <c r="BP4" s="255">
        <v>4200</v>
      </c>
      <c r="BQ4" s="255">
        <v>27000</v>
      </c>
      <c r="BR4" s="258">
        <v>5400</v>
      </c>
      <c r="BS4" s="258">
        <v>12000</v>
      </c>
      <c r="BT4" s="255">
        <v>5400</v>
      </c>
      <c r="BU4" s="255">
        <v>12000</v>
      </c>
      <c r="BV4" s="258">
        <v>2400</v>
      </c>
      <c r="BW4" s="258">
        <v>15000</v>
      </c>
      <c r="BX4" s="255">
        <v>2400</v>
      </c>
      <c r="BY4" s="255">
        <v>15000</v>
      </c>
      <c r="BZ4" s="282" t="s">
        <v>17</v>
      </c>
      <c r="CA4" s="307" t="s">
        <v>17</v>
      </c>
      <c r="CB4" s="261"/>
      <c r="CD4" s="261"/>
      <c r="CE4" s="285"/>
      <c r="CF4" s="56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8"/>
      <c r="CX4" s="33"/>
      <c r="CY4" s="59"/>
      <c r="CZ4" s="59"/>
      <c r="DA4" s="59"/>
      <c r="DB4" s="53"/>
    </row>
    <row r="5" spans="1:106" ht="12.75" customHeight="1">
      <c r="A5" s="102" t="s">
        <v>69</v>
      </c>
      <c r="B5" s="224" t="s">
        <v>134</v>
      </c>
      <c r="C5" s="231">
        <v>1800</v>
      </c>
      <c r="D5" s="240" t="str">
        <f t="shared" si="0"/>
        <v>1800 - 180000</v>
      </c>
      <c r="E5" s="219">
        <f t="shared" si="1"/>
        <v>180000</v>
      </c>
      <c r="F5" s="281">
        <v>114</v>
      </c>
      <c r="G5" s="258">
        <v>97.3</v>
      </c>
      <c r="H5" s="286" t="s">
        <v>28</v>
      </c>
      <c r="I5" s="287">
        <v>114</v>
      </c>
      <c r="J5" s="256">
        <v>97.3</v>
      </c>
      <c r="K5" s="288" t="s">
        <v>28</v>
      </c>
      <c r="L5" s="258" t="s">
        <v>44</v>
      </c>
      <c r="M5" s="258" t="s">
        <v>45</v>
      </c>
      <c r="N5" s="286" t="s">
        <v>28</v>
      </c>
      <c r="O5" s="256" t="s">
        <v>44</v>
      </c>
      <c r="P5" s="256" t="s">
        <v>45</v>
      </c>
      <c r="Q5" s="288" t="s">
        <v>28</v>
      </c>
      <c r="R5" s="258" t="s">
        <v>114</v>
      </c>
      <c r="S5" s="258">
        <v>158</v>
      </c>
      <c r="T5" s="257">
        <v>94.9</v>
      </c>
      <c r="U5" s="257">
        <v>158</v>
      </c>
      <c r="V5" s="258">
        <v>69.8</v>
      </c>
      <c r="W5" s="258">
        <v>90.7</v>
      </c>
      <c r="X5" s="255">
        <v>69.8</v>
      </c>
      <c r="Y5" s="255">
        <v>90.7</v>
      </c>
      <c r="Z5" s="258">
        <v>97.2</v>
      </c>
      <c r="AA5" s="258">
        <v>52</v>
      </c>
      <c r="AB5" s="255">
        <v>97.2</v>
      </c>
      <c r="AC5" s="255">
        <v>52</v>
      </c>
      <c r="AD5" s="258">
        <v>54.8</v>
      </c>
      <c r="AE5" s="258">
        <v>90.9</v>
      </c>
      <c r="AF5" s="255">
        <v>54.8</v>
      </c>
      <c r="AG5" s="255">
        <v>90.9</v>
      </c>
      <c r="AH5" s="258">
        <v>58</v>
      </c>
      <c r="AI5" s="258">
        <v>46.2</v>
      </c>
      <c r="AJ5" s="255">
        <v>58</v>
      </c>
      <c r="AK5" s="255">
        <v>46.2</v>
      </c>
      <c r="AL5" s="258">
        <v>148</v>
      </c>
      <c r="AM5" s="258">
        <v>403</v>
      </c>
      <c r="AN5" s="255">
        <v>148</v>
      </c>
      <c r="AO5" s="255">
        <v>403</v>
      </c>
      <c r="AP5" s="258">
        <v>104</v>
      </c>
      <c r="AQ5" s="258">
        <v>82.1</v>
      </c>
      <c r="AR5" s="255">
        <v>104</v>
      </c>
      <c r="AS5" s="255">
        <v>82.1</v>
      </c>
      <c r="AT5" s="258">
        <v>37.7</v>
      </c>
      <c r="AU5" s="258">
        <v>209</v>
      </c>
      <c r="AV5" s="286" t="s">
        <v>28</v>
      </c>
      <c r="AW5" s="255">
        <v>37.7</v>
      </c>
      <c r="AX5" s="255">
        <v>209</v>
      </c>
      <c r="AY5" s="284" t="s">
        <v>28</v>
      </c>
      <c r="AZ5" s="258">
        <v>107</v>
      </c>
      <c r="BA5" s="258">
        <v>235</v>
      </c>
      <c r="BB5" s="286" t="s">
        <v>28</v>
      </c>
      <c r="BC5" s="255">
        <v>107</v>
      </c>
      <c r="BD5" s="255">
        <v>235</v>
      </c>
      <c r="BE5" s="284" t="s">
        <v>28</v>
      </c>
      <c r="BF5" s="258">
        <v>74</v>
      </c>
      <c r="BG5" s="258">
        <v>358</v>
      </c>
      <c r="BH5" s="255">
        <v>74</v>
      </c>
      <c r="BI5" s="255">
        <v>358</v>
      </c>
      <c r="BJ5" s="258">
        <v>158</v>
      </c>
      <c r="BK5" s="258">
        <v>194</v>
      </c>
      <c r="BL5" s="255">
        <v>158</v>
      </c>
      <c r="BM5" s="255">
        <v>194</v>
      </c>
      <c r="BN5" s="258">
        <v>146</v>
      </c>
      <c r="BO5" s="258">
        <v>286</v>
      </c>
      <c r="BP5" s="255">
        <v>146</v>
      </c>
      <c r="BQ5" s="255">
        <v>286</v>
      </c>
      <c r="BR5" s="258">
        <v>111</v>
      </c>
      <c r="BS5" s="258">
        <v>74</v>
      </c>
      <c r="BT5" s="255">
        <v>111</v>
      </c>
      <c r="BU5" s="255">
        <v>74</v>
      </c>
      <c r="BV5" s="258">
        <v>42.4</v>
      </c>
      <c r="BW5" s="258">
        <v>109</v>
      </c>
      <c r="BX5" s="255">
        <v>42.4</v>
      </c>
      <c r="BY5" s="255">
        <v>109</v>
      </c>
      <c r="BZ5" s="286" t="s">
        <v>28</v>
      </c>
      <c r="CA5" s="308" t="s">
        <v>28</v>
      </c>
      <c r="CB5" s="280"/>
      <c r="CD5" s="280"/>
      <c r="CE5" s="261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35"/>
      <c r="CX5" s="60"/>
      <c r="CY5" s="53"/>
      <c r="CZ5" s="53"/>
      <c r="DA5" s="53"/>
      <c r="DB5" s="53"/>
    </row>
    <row r="6" spans="1:106" ht="12.75" customHeight="1">
      <c r="A6" s="102" t="s">
        <v>70</v>
      </c>
      <c r="B6" s="224" t="s">
        <v>135</v>
      </c>
      <c r="C6" s="231">
        <v>1800</v>
      </c>
      <c r="D6" s="240" t="str">
        <f t="shared" si="0"/>
        <v>1800 - 180000</v>
      </c>
      <c r="E6" s="219">
        <f t="shared" si="1"/>
        <v>180000</v>
      </c>
      <c r="F6" s="290" t="s">
        <v>28</v>
      </c>
      <c r="G6" s="258">
        <v>65.1</v>
      </c>
      <c r="H6" s="286" t="s">
        <v>28</v>
      </c>
      <c r="I6" s="291" t="s">
        <v>28</v>
      </c>
      <c r="J6" s="256">
        <v>65.1</v>
      </c>
      <c r="K6" s="288" t="s">
        <v>28</v>
      </c>
      <c r="L6" s="258" t="s">
        <v>42</v>
      </c>
      <c r="M6" s="258" t="s">
        <v>43</v>
      </c>
      <c r="N6" s="286" t="s">
        <v>28</v>
      </c>
      <c r="O6" s="256" t="s">
        <v>42</v>
      </c>
      <c r="P6" s="256" t="s">
        <v>43</v>
      </c>
      <c r="Q6" s="288" t="s">
        <v>28</v>
      </c>
      <c r="R6" s="258">
        <v>24.3</v>
      </c>
      <c r="S6" s="258">
        <v>63.2</v>
      </c>
      <c r="T6" s="257">
        <v>24.3</v>
      </c>
      <c r="U6" s="257">
        <v>63.2</v>
      </c>
      <c r="V6" s="286" t="s">
        <v>28</v>
      </c>
      <c r="W6" s="258">
        <v>51.8</v>
      </c>
      <c r="X6" s="255" t="s">
        <v>28</v>
      </c>
      <c r="Y6" s="255">
        <v>51.8</v>
      </c>
      <c r="Z6" s="258">
        <v>77</v>
      </c>
      <c r="AA6" s="258">
        <v>50.1</v>
      </c>
      <c r="AB6" s="255">
        <v>77</v>
      </c>
      <c r="AC6" s="255">
        <v>50.1</v>
      </c>
      <c r="AD6" s="258">
        <v>29.3</v>
      </c>
      <c r="AE6" s="258">
        <v>100</v>
      </c>
      <c r="AF6" s="255">
        <v>29.3</v>
      </c>
      <c r="AG6" s="255">
        <v>100</v>
      </c>
      <c r="AH6" s="286" t="s">
        <v>28</v>
      </c>
      <c r="AI6" s="286" t="s">
        <v>28</v>
      </c>
      <c r="AJ6" s="255" t="s">
        <v>28</v>
      </c>
      <c r="AK6" s="255" t="s">
        <v>28</v>
      </c>
      <c r="AL6" s="258">
        <v>127</v>
      </c>
      <c r="AM6" s="258">
        <v>210</v>
      </c>
      <c r="AN6" s="255">
        <v>127</v>
      </c>
      <c r="AO6" s="255">
        <v>210</v>
      </c>
      <c r="AP6" s="286" t="s">
        <v>28</v>
      </c>
      <c r="AQ6" s="286" t="s">
        <v>28</v>
      </c>
      <c r="AR6" s="255" t="s">
        <v>28</v>
      </c>
      <c r="AS6" s="255" t="s">
        <v>28</v>
      </c>
      <c r="AT6" s="286" t="s">
        <v>28</v>
      </c>
      <c r="AU6" s="258">
        <v>91.1</v>
      </c>
      <c r="AV6" s="286" t="s">
        <v>28</v>
      </c>
      <c r="AW6" s="255" t="s">
        <v>28</v>
      </c>
      <c r="AX6" s="255">
        <v>91.1</v>
      </c>
      <c r="AY6" s="284" t="s">
        <v>28</v>
      </c>
      <c r="AZ6" s="286" t="s">
        <v>28</v>
      </c>
      <c r="BA6" s="258">
        <v>175</v>
      </c>
      <c r="BB6" s="286" t="s">
        <v>28</v>
      </c>
      <c r="BC6" s="255" t="s">
        <v>28</v>
      </c>
      <c r="BD6" s="255">
        <v>175</v>
      </c>
      <c r="BE6" s="284" t="s">
        <v>28</v>
      </c>
      <c r="BF6" s="286" t="s">
        <v>28</v>
      </c>
      <c r="BG6" s="258">
        <v>163</v>
      </c>
      <c r="BH6" s="255" t="s">
        <v>28</v>
      </c>
      <c r="BI6" s="255">
        <v>163</v>
      </c>
      <c r="BJ6" s="258">
        <v>82.2</v>
      </c>
      <c r="BK6" s="258">
        <v>127</v>
      </c>
      <c r="BL6" s="255">
        <v>82.2</v>
      </c>
      <c r="BM6" s="255">
        <v>127</v>
      </c>
      <c r="BN6" s="258">
        <v>166</v>
      </c>
      <c r="BO6" s="258">
        <v>141</v>
      </c>
      <c r="BP6" s="255">
        <v>166</v>
      </c>
      <c r="BQ6" s="255">
        <v>141</v>
      </c>
      <c r="BR6" s="258">
        <v>43.9</v>
      </c>
      <c r="BS6" s="258">
        <v>50.3</v>
      </c>
      <c r="BT6" s="255">
        <v>43.9</v>
      </c>
      <c r="BU6" s="255">
        <v>50.3</v>
      </c>
      <c r="BV6" s="258">
        <v>75.6</v>
      </c>
      <c r="BW6" s="286" t="s">
        <v>28</v>
      </c>
      <c r="BX6" s="255">
        <v>75.6</v>
      </c>
      <c r="BY6" s="255" t="s">
        <v>28</v>
      </c>
      <c r="BZ6" s="286" t="s">
        <v>28</v>
      </c>
      <c r="CA6" s="308" t="s">
        <v>28</v>
      </c>
      <c r="CB6" s="280"/>
      <c r="CD6" s="280"/>
      <c r="CE6" s="261"/>
      <c r="CF6" s="54"/>
      <c r="CG6" s="54"/>
      <c r="CH6" s="54"/>
      <c r="CI6" s="35"/>
      <c r="CJ6" s="54"/>
      <c r="CK6" s="54"/>
      <c r="CL6" s="54"/>
      <c r="CM6" s="35"/>
      <c r="CN6" s="54"/>
      <c r="CO6" s="35"/>
      <c r="CP6" s="54"/>
      <c r="CQ6" s="54"/>
      <c r="CR6" s="54"/>
      <c r="CS6" s="54"/>
      <c r="CT6" s="54"/>
      <c r="CU6" s="35"/>
      <c r="CV6" s="54"/>
      <c r="CW6" s="35"/>
      <c r="CX6" s="60"/>
      <c r="CY6" s="53"/>
      <c r="CZ6" s="53"/>
      <c r="DA6" s="53"/>
      <c r="DB6" s="53"/>
    </row>
    <row r="7" spans="1:106" ht="12.75" customHeight="1">
      <c r="A7" s="102" t="s">
        <v>46</v>
      </c>
      <c r="B7" s="224" t="s">
        <v>136</v>
      </c>
      <c r="C7" s="231">
        <v>22</v>
      </c>
      <c r="D7" s="240" t="str">
        <f t="shared" si="0"/>
        <v>22 - 2200</v>
      </c>
      <c r="E7" s="219">
        <f t="shared" si="1"/>
        <v>2200</v>
      </c>
      <c r="F7" s="290" t="s">
        <v>28</v>
      </c>
      <c r="G7" s="258">
        <v>27</v>
      </c>
      <c r="H7" s="286" t="s">
        <v>28</v>
      </c>
      <c r="I7" s="291" t="s">
        <v>28</v>
      </c>
      <c r="J7" s="256">
        <f aca="true" t="shared" si="2" ref="J7:J21">G7/1000</f>
        <v>0.027</v>
      </c>
      <c r="K7" s="288" t="s">
        <v>28</v>
      </c>
      <c r="L7" s="286" t="s">
        <v>28</v>
      </c>
      <c r="M7" s="286" t="s">
        <v>28</v>
      </c>
      <c r="N7" s="286" t="s">
        <v>28</v>
      </c>
      <c r="O7" s="288" t="s">
        <v>28</v>
      </c>
      <c r="P7" s="288" t="s">
        <v>28</v>
      </c>
      <c r="Q7" s="288" t="s">
        <v>28</v>
      </c>
      <c r="R7" s="286" t="s">
        <v>28</v>
      </c>
      <c r="S7" s="258">
        <v>38.4</v>
      </c>
      <c r="T7" s="257" t="str">
        <f>IF(R7="BDL","BDL",R7/1000)</f>
        <v>BDL</v>
      </c>
      <c r="U7" s="257">
        <f>IF(S7="BDL","BDL",S7/1000)</f>
        <v>0.0384</v>
      </c>
      <c r="V7" s="286" t="s">
        <v>28</v>
      </c>
      <c r="W7" s="286" t="s">
        <v>28</v>
      </c>
      <c r="X7" s="255" t="s">
        <v>28</v>
      </c>
      <c r="Y7" s="255" t="s">
        <v>28</v>
      </c>
      <c r="Z7" s="286" t="s">
        <v>28</v>
      </c>
      <c r="AA7" s="286" t="s">
        <v>28</v>
      </c>
      <c r="AB7" s="255" t="s">
        <v>28</v>
      </c>
      <c r="AC7" s="255" t="s">
        <v>28</v>
      </c>
      <c r="AD7" s="286" t="s">
        <v>28</v>
      </c>
      <c r="AE7" s="286" t="s">
        <v>28</v>
      </c>
      <c r="AF7" s="255" t="s">
        <v>28</v>
      </c>
      <c r="AG7" s="255" t="s">
        <v>28</v>
      </c>
      <c r="AH7" s="286" t="s">
        <v>28</v>
      </c>
      <c r="AI7" s="286" t="s">
        <v>28</v>
      </c>
      <c r="AJ7" s="255" t="s">
        <v>28</v>
      </c>
      <c r="AK7" s="255" t="s">
        <v>28</v>
      </c>
      <c r="AL7" s="286" t="s">
        <v>28</v>
      </c>
      <c r="AM7" s="286" t="s">
        <v>28</v>
      </c>
      <c r="AN7" s="255" t="s">
        <v>28</v>
      </c>
      <c r="AO7" s="255" t="s">
        <v>28</v>
      </c>
      <c r="AP7" s="286" t="s">
        <v>28</v>
      </c>
      <c r="AQ7" s="286" t="s">
        <v>28</v>
      </c>
      <c r="AR7" s="255" t="s">
        <v>28</v>
      </c>
      <c r="AS7" s="255" t="s">
        <v>28</v>
      </c>
      <c r="AT7" s="286" t="s">
        <v>28</v>
      </c>
      <c r="AU7" s="286" t="s">
        <v>28</v>
      </c>
      <c r="AV7" s="286" t="s">
        <v>28</v>
      </c>
      <c r="AW7" s="255" t="s">
        <v>28</v>
      </c>
      <c r="AX7" s="255" t="s">
        <v>28</v>
      </c>
      <c r="AY7" s="284" t="s">
        <v>28</v>
      </c>
      <c r="AZ7" s="286" t="s">
        <v>28</v>
      </c>
      <c r="BA7" s="286" t="s">
        <v>28</v>
      </c>
      <c r="BB7" s="286" t="s">
        <v>28</v>
      </c>
      <c r="BC7" s="255" t="s">
        <v>28</v>
      </c>
      <c r="BD7" s="255" t="s">
        <v>28</v>
      </c>
      <c r="BE7" s="284" t="s">
        <v>28</v>
      </c>
      <c r="BF7" s="286" t="s">
        <v>28</v>
      </c>
      <c r="BG7" s="286" t="s">
        <v>28</v>
      </c>
      <c r="BH7" s="255" t="s">
        <v>28</v>
      </c>
      <c r="BI7" s="255" t="s">
        <v>28</v>
      </c>
      <c r="BJ7" s="286" t="s">
        <v>28</v>
      </c>
      <c r="BK7" s="286" t="s">
        <v>28</v>
      </c>
      <c r="BL7" s="255" t="s">
        <v>28</v>
      </c>
      <c r="BM7" s="255" t="s">
        <v>28</v>
      </c>
      <c r="BN7" s="286" t="s">
        <v>28</v>
      </c>
      <c r="BO7" s="286" t="s">
        <v>28</v>
      </c>
      <c r="BP7" s="255" t="s">
        <v>28</v>
      </c>
      <c r="BQ7" s="255" t="s">
        <v>28</v>
      </c>
      <c r="BR7" s="286" t="s">
        <v>28</v>
      </c>
      <c r="BS7" s="286" t="s">
        <v>28</v>
      </c>
      <c r="BT7" s="255" t="s">
        <v>28</v>
      </c>
      <c r="BU7" s="255" t="s">
        <v>28</v>
      </c>
      <c r="BV7" s="286" t="s">
        <v>28</v>
      </c>
      <c r="BW7" s="286" t="s">
        <v>28</v>
      </c>
      <c r="BX7" s="255" t="s">
        <v>28</v>
      </c>
      <c r="BY7" s="255" t="s">
        <v>28</v>
      </c>
      <c r="BZ7" s="286" t="s">
        <v>28</v>
      </c>
      <c r="CA7" s="308" t="s">
        <v>28</v>
      </c>
      <c r="CB7" s="280"/>
      <c r="CD7" s="280"/>
      <c r="CE7" s="280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61"/>
      <c r="CX7" s="62"/>
      <c r="CY7" s="53"/>
      <c r="CZ7" s="53"/>
      <c r="DA7" s="53"/>
      <c r="DB7" s="53"/>
    </row>
    <row r="8" spans="1:106" ht="12.75" customHeight="1">
      <c r="A8" s="102" t="s">
        <v>47</v>
      </c>
      <c r="B8" s="224" t="s">
        <v>137</v>
      </c>
      <c r="C8" s="231">
        <v>310</v>
      </c>
      <c r="D8" s="240" t="str">
        <f t="shared" si="0"/>
        <v>310 - 31000</v>
      </c>
      <c r="E8" s="219">
        <f t="shared" si="1"/>
        <v>31000</v>
      </c>
      <c r="F8" s="290" t="s">
        <v>28</v>
      </c>
      <c r="G8" s="258">
        <v>26.2</v>
      </c>
      <c r="H8" s="286" t="s">
        <v>28</v>
      </c>
      <c r="I8" s="291" t="s">
        <v>28</v>
      </c>
      <c r="J8" s="256">
        <f t="shared" si="2"/>
        <v>0.026199999999999998</v>
      </c>
      <c r="K8" s="288" t="s">
        <v>28</v>
      </c>
      <c r="L8" s="286" t="s">
        <v>28</v>
      </c>
      <c r="M8" s="286" t="s">
        <v>28</v>
      </c>
      <c r="N8" s="286" t="s">
        <v>28</v>
      </c>
      <c r="O8" s="288" t="s">
        <v>28</v>
      </c>
      <c r="P8" s="288" t="s">
        <v>28</v>
      </c>
      <c r="Q8" s="288" t="s">
        <v>28</v>
      </c>
      <c r="R8" s="286" t="s">
        <v>28</v>
      </c>
      <c r="S8" s="258">
        <v>32.3</v>
      </c>
      <c r="T8" s="257" t="str">
        <f aca="true" t="shared" si="3" ref="T8:T32">IF(R8="BDL","BDL",R8/1000)</f>
        <v>BDL</v>
      </c>
      <c r="U8" s="257">
        <f>IF(S8="BDL","BDL",S8/1000)</f>
        <v>0.032299999999999995</v>
      </c>
      <c r="V8" s="286" t="s">
        <v>28</v>
      </c>
      <c r="W8" s="286" t="s">
        <v>28</v>
      </c>
      <c r="X8" s="255" t="s">
        <v>28</v>
      </c>
      <c r="Y8" s="255" t="s">
        <v>28</v>
      </c>
      <c r="Z8" s="286" t="s">
        <v>28</v>
      </c>
      <c r="AA8" s="286" t="s">
        <v>28</v>
      </c>
      <c r="AB8" s="255" t="s">
        <v>28</v>
      </c>
      <c r="AC8" s="255" t="s">
        <v>28</v>
      </c>
      <c r="AD8" s="286" t="s">
        <v>28</v>
      </c>
      <c r="AE8" s="286" t="s">
        <v>28</v>
      </c>
      <c r="AF8" s="255" t="s">
        <v>28</v>
      </c>
      <c r="AG8" s="255" t="s">
        <v>28</v>
      </c>
      <c r="AH8" s="286" t="s">
        <v>28</v>
      </c>
      <c r="AI8" s="286" t="s">
        <v>28</v>
      </c>
      <c r="AJ8" s="255" t="s">
        <v>28</v>
      </c>
      <c r="AK8" s="255" t="s">
        <v>28</v>
      </c>
      <c r="AL8" s="286" t="s">
        <v>28</v>
      </c>
      <c r="AM8" s="286" t="s">
        <v>28</v>
      </c>
      <c r="AN8" s="255" t="s">
        <v>28</v>
      </c>
      <c r="AO8" s="255" t="s">
        <v>28</v>
      </c>
      <c r="AP8" s="286" t="s">
        <v>28</v>
      </c>
      <c r="AQ8" s="286" t="s">
        <v>28</v>
      </c>
      <c r="AR8" s="255" t="s">
        <v>28</v>
      </c>
      <c r="AS8" s="255" t="s">
        <v>28</v>
      </c>
      <c r="AT8" s="286" t="s">
        <v>28</v>
      </c>
      <c r="AU8" s="286" t="s">
        <v>28</v>
      </c>
      <c r="AV8" s="286" t="s">
        <v>28</v>
      </c>
      <c r="AW8" s="255" t="s">
        <v>28</v>
      </c>
      <c r="AX8" s="255" t="s">
        <v>28</v>
      </c>
      <c r="AY8" s="284" t="s">
        <v>28</v>
      </c>
      <c r="AZ8" s="286" t="s">
        <v>28</v>
      </c>
      <c r="BA8" s="286" t="s">
        <v>28</v>
      </c>
      <c r="BB8" s="286" t="s">
        <v>28</v>
      </c>
      <c r="BC8" s="255" t="s">
        <v>28</v>
      </c>
      <c r="BD8" s="255" t="s">
        <v>28</v>
      </c>
      <c r="BE8" s="284" t="s">
        <v>28</v>
      </c>
      <c r="BF8" s="286" t="s">
        <v>28</v>
      </c>
      <c r="BG8" s="286" t="s">
        <v>28</v>
      </c>
      <c r="BH8" s="255" t="s">
        <v>28</v>
      </c>
      <c r="BI8" s="255" t="s">
        <v>28</v>
      </c>
      <c r="BJ8" s="286" t="s">
        <v>28</v>
      </c>
      <c r="BK8" s="286" t="s">
        <v>28</v>
      </c>
      <c r="BL8" s="255" t="s">
        <v>28</v>
      </c>
      <c r="BM8" s="255" t="s">
        <v>28</v>
      </c>
      <c r="BN8" s="286" t="s">
        <v>28</v>
      </c>
      <c r="BO8" s="286" t="s">
        <v>28</v>
      </c>
      <c r="BP8" s="255" t="s">
        <v>28</v>
      </c>
      <c r="BQ8" s="255" t="s">
        <v>28</v>
      </c>
      <c r="BR8" s="286" t="s">
        <v>28</v>
      </c>
      <c r="BS8" s="286" t="s">
        <v>28</v>
      </c>
      <c r="BT8" s="255" t="s">
        <v>28</v>
      </c>
      <c r="BU8" s="255" t="s">
        <v>28</v>
      </c>
      <c r="BV8" s="286" t="s">
        <v>28</v>
      </c>
      <c r="BW8" s="286" t="s">
        <v>28</v>
      </c>
      <c r="BX8" s="255" t="s">
        <v>28</v>
      </c>
      <c r="BY8" s="255" t="s">
        <v>28</v>
      </c>
      <c r="BZ8" s="286" t="s">
        <v>28</v>
      </c>
      <c r="CA8" s="308" t="s">
        <v>28</v>
      </c>
      <c r="CB8" s="280"/>
      <c r="CD8" s="280"/>
      <c r="CE8" s="280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61"/>
      <c r="CX8" s="62"/>
      <c r="CY8" s="53"/>
      <c r="CZ8" s="53"/>
      <c r="DA8" s="53"/>
      <c r="DB8" s="53"/>
    </row>
    <row r="9" spans="1:106" ht="12.75" customHeight="1">
      <c r="A9" s="102" t="s">
        <v>48</v>
      </c>
      <c r="B9" s="224" t="s">
        <v>139</v>
      </c>
      <c r="C9" s="231">
        <v>17000</v>
      </c>
      <c r="D9" s="240" t="str">
        <f t="shared" si="0"/>
        <v>17000 - 1700000</v>
      </c>
      <c r="E9" s="219">
        <f t="shared" si="1"/>
        <v>1700000</v>
      </c>
      <c r="F9" s="290" t="s">
        <v>28</v>
      </c>
      <c r="G9" s="258">
        <v>49.1</v>
      </c>
      <c r="H9" s="286" t="s">
        <v>28</v>
      </c>
      <c r="I9" s="291" t="s">
        <v>28</v>
      </c>
      <c r="J9" s="256">
        <f t="shared" si="2"/>
        <v>0.049100000000000005</v>
      </c>
      <c r="K9" s="288" t="s">
        <v>28</v>
      </c>
      <c r="L9" s="286" t="s">
        <v>28</v>
      </c>
      <c r="M9" s="258">
        <v>17</v>
      </c>
      <c r="N9" s="286" t="s">
        <v>28</v>
      </c>
      <c r="O9" s="288" t="s">
        <v>28</v>
      </c>
      <c r="P9" s="256">
        <f>M9/1000</f>
        <v>0.017</v>
      </c>
      <c r="Q9" s="288" t="s">
        <v>28</v>
      </c>
      <c r="R9" s="286" t="s">
        <v>28</v>
      </c>
      <c r="S9" s="286" t="s">
        <v>28</v>
      </c>
      <c r="T9" s="257" t="str">
        <f t="shared" si="3"/>
        <v>BDL</v>
      </c>
      <c r="U9" s="257" t="str">
        <f aca="true" t="shared" si="4" ref="U9:U32">IF(S9="BDL","BDL",S9/1000)</f>
        <v>BDL</v>
      </c>
      <c r="V9" s="286" t="s">
        <v>28</v>
      </c>
      <c r="W9" s="286" t="s">
        <v>28</v>
      </c>
      <c r="X9" s="255" t="s">
        <v>28</v>
      </c>
      <c r="Y9" s="255" t="s">
        <v>28</v>
      </c>
      <c r="Z9" s="286" t="s">
        <v>28</v>
      </c>
      <c r="AA9" s="286" t="s">
        <v>28</v>
      </c>
      <c r="AB9" s="255" t="s">
        <v>28</v>
      </c>
      <c r="AC9" s="255" t="s">
        <v>28</v>
      </c>
      <c r="AD9" s="286" t="s">
        <v>28</v>
      </c>
      <c r="AE9" s="286" t="s">
        <v>28</v>
      </c>
      <c r="AF9" s="255" t="s">
        <v>28</v>
      </c>
      <c r="AG9" s="255" t="s">
        <v>28</v>
      </c>
      <c r="AH9" s="286" t="s">
        <v>28</v>
      </c>
      <c r="AI9" s="286" t="s">
        <v>28</v>
      </c>
      <c r="AJ9" s="255" t="s">
        <v>28</v>
      </c>
      <c r="AK9" s="255" t="s">
        <v>28</v>
      </c>
      <c r="AL9" s="286" t="s">
        <v>28</v>
      </c>
      <c r="AM9" s="286" t="s">
        <v>28</v>
      </c>
      <c r="AN9" s="255" t="s">
        <v>28</v>
      </c>
      <c r="AO9" s="255" t="s">
        <v>28</v>
      </c>
      <c r="AP9" s="286" t="s">
        <v>28</v>
      </c>
      <c r="AQ9" s="286" t="s">
        <v>28</v>
      </c>
      <c r="AR9" s="255" t="s">
        <v>28</v>
      </c>
      <c r="AS9" s="255" t="s">
        <v>28</v>
      </c>
      <c r="AT9" s="286" t="s">
        <v>28</v>
      </c>
      <c r="AU9" s="286" t="s">
        <v>28</v>
      </c>
      <c r="AV9" s="286" t="s">
        <v>28</v>
      </c>
      <c r="AW9" s="255" t="s">
        <v>28</v>
      </c>
      <c r="AX9" s="255" t="s">
        <v>28</v>
      </c>
      <c r="AY9" s="284" t="s">
        <v>28</v>
      </c>
      <c r="AZ9" s="286" t="s">
        <v>28</v>
      </c>
      <c r="BA9" s="286" t="s">
        <v>28</v>
      </c>
      <c r="BB9" s="286" t="s">
        <v>28</v>
      </c>
      <c r="BC9" s="255" t="s">
        <v>28</v>
      </c>
      <c r="BD9" s="255" t="s">
        <v>28</v>
      </c>
      <c r="BE9" s="284" t="s">
        <v>28</v>
      </c>
      <c r="BF9" s="286" t="s">
        <v>28</v>
      </c>
      <c r="BG9" s="286" t="s">
        <v>28</v>
      </c>
      <c r="BH9" s="255" t="s">
        <v>28</v>
      </c>
      <c r="BI9" s="255" t="s">
        <v>28</v>
      </c>
      <c r="BJ9" s="258">
        <v>26.8</v>
      </c>
      <c r="BK9" s="258">
        <v>39.2</v>
      </c>
      <c r="BL9" s="255">
        <f>IF($BJ9="BDL","BDL",$BJ9/1000)</f>
        <v>0.0268</v>
      </c>
      <c r="BM9" s="255">
        <f>IF($BK9="BDL","BDL",$BK9/1000)</f>
        <v>0.039200000000000006</v>
      </c>
      <c r="BN9" s="258">
        <v>30.9</v>
      </c>
      <c r="BO9" s="286" t="s">
        <v>28</v>
      </c>
      <c r="BP9" s="255">
        <f aca="true" t="shared" si="5" ref="BP9:BP32">IF($BN9="BDL","BDL",$BN9/1000)</f>
        <v>0.030899999999999997</v>
      </c>
      <c r="BQ9" s="255" t="s">
        <v>28</v>
      </c>
      <c r="BR9" s="286" t="s">
        <v>28</v>
      </c>
      <c r="BS9" s="286" t="s">
        <v>28</v>
      </c>
      <c r="BT9" s="255" t="s">
        <v>28</v>
      </c>
      <c r="BU9" s="255" t="s">
        <v>28</v>
      </c>
      <c r="BV9" s="286" t="s">
        <v>28</v>
      </c>
      <c r="BW9" s="286" t="s">
        <v>28</v>
      </c>
      <c r="BX9" s="255" t="s">
        <v>28</v>
      </c>
      <c r="BY9" s="255" t="s">
        <v>28</v>
      </c>
      <c r="BZ9" s="286" t="s">
        <v>28</v>
      </c>
      <c r="CA9" s="308" t="s">
        <v>28</v>
      </c>
      <c r="CB9" s="280"/>
      <c r="CD9" s="280"/>
      <c r="CE9" s="280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60"/>
      <c r="CY9" s="53"/>
      <c r="CZ9" s="53"/>
      <c r="DA9" s="53"/>
      <c r="DB9" s="53"/>
    </row>
    <row r="10" spans="1:106" ht="12.75" customHeight="1">
      <c r="A10" s="102" t="s">
        <v>49</v>
      </c>
      <c r="B10" s="224" t="s">
        <v>140</v>
      </c>
      <c r="C10" s="231">
        <v>0.15</v>
      </c>
      <c r="D10" s="240" t="str">
        <f t="shared" si="0"/>
        <v>0.15 - 15</v>
      </c>
      <c r="E10" s="219">
        <f t="shared" si="1"/>
        <v>15</v>
      </c>
      <c r="F10" s="290" t="s">
        <v>28</v>
      </c>
      <c r="G10" s="258">
        <v>217</v>
      </c>
      <c r="H10" s="286" t="s">
        <v>28</v>
      </c>
      <c r="I10" s="291" t="s">
        <v>28</v>
      </c>
      <c r="J10" s="254">
        <f t="shared" si="2"/>
        <v>0.217</v>
      </c>
      <c r="K10" s="288" t="s">
        <v>28</v>
      </c>
      <c r="L10" s="258" t="s">
        <v>91</v>
      </c>
      <c r="M10" s="258" t="s">
        <v>99</v>
      </c>
      <c r="N10" s="286" t="s">
        <v>28</v>
      </c>
      <c r="O10" s="256" t="s">
        <v>163</v>
      </c>
      <c r="P10" s="256" t="s">
        <v>176</v>
      </c>
      <c r="Q10" s="288" t="s">
        <v>28</v>
      </c>
      <c r="R10" s="286" t="s">
        <v>28</v>
      </c>
      <c r="S10" s="258">
        <v>45.4</v>
      </c>
      <c r="T10" s="257" t="str">
        <f t="shared" si="3"/>
        <v>BDL</v>
      </c>
      <c r="U10" s="257">
        <f t="shared" si="4"/>
        <v>0.045399999999999996</v>
      </c>
      <c r="V10" s="286" t="s">
        <v>28</v>
      </c>
      <c r="W10" s="286" t="s">
        <v>28</v>
      </c>
      <c r="X10" s="255" t="s">
        <v>28</v>
      </c>
      <c r="Y10" s="255" t="s">
        <v>28</v>
      </c>
      <c r="Z10" s="286" t="s">
        <v>28</v>
      </c>
      <c r="AA10" s="258">
        <v>29.1</v>
      </c>
      <c r="AB10" s="255" t="s">
        <v>28</v>
      </c>
      <c r="AC10" s="255">
        <f>IF(AA10="BDL","BDL",AA10/1000)</f>
        <v>0.0291</v>
      </c>
      <c r="AD10" s="258">
        <v>42.3</v>
      </c>
      <c r="AE10" s="258">
        <v>92.4</v>
      </c>
      <c r="AF10" s="255">
        <f>IF(AD10="BDL","BDL",AD10/1000)</f>
        <v>0.0423</v>
      </c>
      <c r="AG10" s="255">
        <f>IF(AE10="BDL","BDL",AE10/1000)</f>
        <v>0.09240000000000001</v>
      </c>
      <c r="AH10" s="286" t="s">
        <v>28</v>
      </c>
      <c r="AI10" s="286" t="s">
        <v>28</v>
      </c>
      <c r="AJ10" s="255" t="s">
        <v>28</v>
      </c>
      <c r="AK10" s="255" t="s">
        <v>28</v>
      </c>
      <c r="AL10" s="286" t="s">
        <v>28</v>
      </c>
      <c r="AM10" s="258">
        <v>59.9</v>
      </c>
      <c r="AN10" s="255" t="s">
        <v>28</v>
      </c>
      <c r="AO10" s="255">
        <f>IF($AM10="BDL","BDL",$AM10/1000)</f>
        <v>0.0599</v>
      </c>
      <c r="AP10" s="286" t="s">
        <v>28</v>
      </c>
      <c r="AQ10" s="258">
        <v>29</v>
      </c>
      <c r="AR10" s="255" t="s">
        <v>28</v>
      </c>
      <c r="AS10" s="255">
        <f>IF($AQ10="BDL","BDL",$AQ10/1000)</f>
        <v>0.029</v>
      </c>
      <c r="AT10" s="286" t="s">
        <v>28</v>
      </c>
      <c r="AU10" s="258">
        <v>32.4</v>
      </c>
      <c r="AV10" s="286" t="s">
        <v>28</v>
      </c>
      <c r="AW10" s="255" t="s">
        <v>28</v>
      </c>
      <c r="AX10" s="255">
        <f>IF($AU10="BDL","BDL",$AU10/1000)</f>
        <v>0.0324</v>
      </c>
      <c r="AY10" s="284" t="s">
        <v>28</v>
      </c>
      <c r="AZ10" s="286" t="s">
        <v>28</v>
      </c>
      <c r="BA10" s="258">
        <v>70.3</v>
      </c>
      <c r="BB10" s="286" t="s">
        <v>28</v>
      </c>
      <c r="BC10" s="255" t="s">
        <v>28</v>
      </c>
      <c r="BD10" s="255">
        <f>IF($BA10="BDL","BDL",$BA10/1000)</f>
        <v>0.0703</v>
      </c>
      <c r="BE10" s="284" t="s">
        <v>28</v>
      </c>
      <c r="BF10" s="286" t="s">
        <v>28</v>
      </c>
      <c r="BG10" s="258">
        <v>77.2</v>
      </c>
      <c r="BH10" s="255" t="s">
        <v>28</v>
      </c>
      <c r="BI10" s="255">
        <f>IF($BG10="BDL","BDL",$BG10/1000)</f>
        <v>0.0772</v>
      </c>
      <c r="BJ10" s="258">
        <v>138</v>
      </c>
      <c r="BK10" s="258">
        <v>189</v>
      </c>
      <c r="BL10" s="255">
        <f aca="true" t="shared" si="6" ref="BL10:BL32">IF($BJ10="BDL","BDL",$BJ10/1000)</f>
        <v>0.138</v>
      </c>
      <c r="BM10" s="255">
        <f aca="true" t="shared" si="7" ref="BM10:BM32">IF($BK10="BDL","BDL",$BK10/1000)</f>
        <v>0.189</v>
      </c>
      <c r="BN10" s="258">
        <v>218</v>
      </c>
      <c r="BO10" s="258">
        <v>60.8</v>
      </c>
      <c r="BP10" s="255">
        <f>IF($BN10="BDL","BDL",$BN10/1000)</f>
        <v>0.218</v>
      </c>
      <c r="BQ10" s="255">
        <f>IF($BO10="BDL","BDL",$BO10/1000)</f>
        <v>0.0608</v>
      </c>
      <c r="BR10" s="286" t="s">
        <v>28</v>
      </c>
      <c r="BS10" s="258">
        <v>27.8</v>
      </c>
      <c r="BT10" s="255" t="s">
        <v>28</v>
      </c>
      <c r="BU10" s="255">
        <f>IF($BS10="BDL","BDL",$BS10/1000)</f>
        <v>0.027800000000000002</v>
      </c>
      <c r="BV10" s="286" t="s">
        <v>28</v>
      </c>
      <c r="BW10" s="286" t="s">
        <v>28</v>
      </c>
      <c r="BX10" s="255" t="s">
        <v>28</v>
      </c>
      <c r="BY10" s="255" t="s">
        <v>28</v>
      </c>
      <c r="BZ10" s="286" t="s">
        <v>28</v>
      </c>
      <c r="CA10" s="308" t="s">
        <v>28</v>
      </c>
      <c r="CB10" s="280"/>
      <c r="CD10" s="280"/>
      <c r="CE10" s="280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60"/>
      <c r="CY10" s="53"/>
      <c r="CZ10" s="53"/>
      <c r="DA10" s="53"/>
      <c r="DB10" s="53"/>
    </row>
    <row r="11" spans="1:106" ht="12.75" customHeight="1">
      <c r="A11" s="102" t="s">
        <v>50</v>
      </c>
      <c r="B11" s="224" t="s">
        <v>141</v>
      </c>
      <c r="C11" s="231">
        <v>0.015</v>
      </c>
      <c r="D11" s="240" t="str">
        <f t="shared" si="0"/>
        <v>0.015 - 1.5</v>
      </c>
      <c r="E11" s="219">
        <f t="shared" si="1"/>
        <v>1.5</v>
      </c>
      <c r="F11" s="290" t="s">
        <v>28</v>
      </c>
      <c r="G11" s="258">
        <v>224</v>
      </c>
      <c r="H11" s="258">
        <v>0.3</v>
      </c>
      <c r="I11" s="291" t="s">
        <v>28</v>
      </c>
      <c r="J11" s="254">
        <f t="shared" si="2"/>
        <v>0.224</v>
      </c>
      <c r="K11" s="256">
        <f>H11/1000</f>
        <v>0.0003</v>
      </c>
      <c r="L11" s="258" t="s">
        <v>90</v>
      </c>
      <c r="M11" s="258" t="s">
        <v>100</v>
      </c>
      <c r="N11" s="286" t="s">
        <v>28</v>
      </c>
      <c r="O11" s="256" t="s">
        <v>164</v>
      </c>
      <c r="P11" s="256" t="s">
        <v>177</v>
      </c>
      <c r="Q11" s="288" t="s">
        <v>28</v>
      </c>
      <c r="R11" s="286" t="s">
        <v>28</v>
      </c>
      <c r="S11" s="258">
        <v>42.7</v>
      </c>
      <c r="T11" s="257" t="str">
        <f t="shared" si="3"/>
        <v>BDL</v>
      </c>
      <c r="U11" s="257">
        <f t="shared" si="4"/>
        <v>0.0427</v>
      </c>
      <c r="V11" s="286" t="s">
        <v>28</v>
      </c>
      <c r="W11" s="286" t="s">
        <v>28</v>
      </c>
      <c r="X11" s="255" t="s">
        <v>28</v>
      </c>
      <c r="Y11" s="255" t="s">
        <v>28</v>
      </c>
      <c r="Z11" s="286" t="s">
        <v>28</v>
      </c>
      <c r="AA11" s="258">
        <v>27.4</v>
      </c>
      <c r="AB11" s="255" t="s">
        <v>28</v>
      </c>
      <c r="AC11" s="255">
        <f aca="true" t="shared" si="8" ref="AC11:AC32">IF(AA11="BDL","BDL",AA11/1000)</f>
        <v>0.027399999999999997</v>
      </c>
      <c r="AD11" s="258">
        <v>45</v>
      </c>
      <c r="AE11" s="258">
        <v>92.4</v>
      </c>
      <c r="AF11" s="255">
        <f aca="true" t="shared" si="9" ref="AF11:AG32">IF(AD11="BDL","BDL",AD11/1000)</f>
        <v>0.045</v>
      </c>
      <c r="AG11" s="255">
        <f t="shared" si="9"/>
        <v>0.09240000000000001</v>
      </c>
      <c r="AH11" s="286" t="s">
        <v>28</v>
      </c>
      <c r="AI11" s="286" t="s">
        <v>28</v>
      </c>
      <c r="AJ11" s="255" t="s">
        <v>28</v>
      </c>
      <c r="AK11" s="255" t="s">
        <v>28</v>
      </c>
      <c r="AL11" s="286" t="s">
        <v>28</v>
      </c>
      <c r="AM11" s="258">
        <v>51</v>
      </c>
      <c r="AN11" s="255" t="s">
        <v>28</v>
      </c>
      <c r="AO11" s="255">
        <f aca="true" t="shared" si="10" ref="AO11:AO32">IF($AM11="BDL","BDL",$AM11/1000)</f>
        <v>0.051</v>
      </c>
      <c r="AP11" s="286" t="s">
        <v>28</v>
      </c>
      <c r="AQ11" s="258">
        <v>28.2</v>
      </c>
      <c r="AR11" s="255" t="s">
        <v>28</v>
      </c>
      <c r="AS11" s="255">
        <f aca="true" t="shared" si="11" ref="AS11:AS32">IF($AQ11="BDL","BDL",$AQ11/1000)</f>
        <v>0.0282</v>
      </c>
      <c r="AT11" s="286" t="s">
        <v>28</v>
      </c>
      <c r="AU11" s="286" t="s">
        <v>28</v>
      </c>
      <c r="AV11" s="286" t="s">
        <v>28</v>
      </c>
      <c r="AW11" s="255" t="s">
        <v>28</v>
      </c>
      <c r="AX11" s="255" t="str">
        <f aca="true" t="shared" si="12" ref="AX11:AX32">IF($AU11="BDL","BDL",$AU11/1000)</f>
        <v>BDL</v>
      </c>
      <c r="AY11" s="284" t="s">
        <v>28</v>
      </c>
      <c r="AZ11" s="258">
        <v>31.8</v>
      </c>
      <c r="BA11" s="258">
        <v>84.9</v>
      </c>
      <c r="BB11" s="286" t="s">
        <v>28</v>
      </c>
      <c r="BC11" s="255">
        <f>IF($AZ11="BDL","BDL",$AZ11/1000)</f>
        <v>0.0318</v>
      </c>
      <c r="BD11" s="255">
        <f aca="true" t="shared" si="13" ref="BD11:BD32">IF($BA11="BDL","BDL",$BA11/1000)</f>
        <v>0.0849</v>
      </c>
      <c r="BE11" s="284" t="s">
        <v>28</v>
      </c>
      <c r="BF11" s="258">
        <v>23.7</v>
      </c>
      <c r="BG11" s="258">
        <v>66.9</v>
      </c>
      <c r="BH11" s="255">
        <f>IF($BF11="BDL","BDL",$BF11/1000)</f>
        <v>0.0237</v>
      </c>
      <c r="BI11" s="255">
        <f aca="true" t="shared" si="14" ref="BI11:BI32">IF($BG11="BDL","BDL",$BG11/1000)</f>
        <v>0.0669</v>
      </c>
      <c r="BJ11" s="258">
        <v>91.4</v>
      </c>
      <c r="BK11" s="258">
        <v>136</v>
      </c>
      <c r="BL11" s="255">
        <f t="shared" si="6"/>
        <v>0.09140000000000001</v>
      </c>
      <c r="BM11" s="255">
        <f t="shared" si="7"/>
        <v>0.136</v>
      </c>
      <c r="BN11" s="258">
        <v>164</v>
      </c>
      <c r="BO11" s="258">
        <v>54.8</v>
      </c>
      <c r="BP11" s="255">
        <f t="shared" si="5"/>
        <v>0.164</v>
      </c>
      <c r="BQ11" s="255">
        <f aca="true" t="shared" si="15" ref="BQ11:BQ32">IF($BO11="BDL","BDL",$BO11/1000)</f>
        <v>0.054799999999999995</v>
      </c>
      <c r="BR11" s="286" t="s">
        <v>28</v>
      </c>
      <c r="BS11" s="258">
        <v>29.4</v>
      </c>
      <c r="BT11" s="255" t="s">
        <v>28</v>
      </c>
      <c r="BU11" s="255">
        <f aca="true" t="shared" si="16" ref="BU11:BU32">IF($BS11="BDL","BDL",$BS11/1000)</f>
        <v>0.0294</v>
      </c>
      <c r="BV11" s="286" t="s">
        <v>28</v>
      </c>
      <c r="BW11" s="286" t="s">
        <v>28</v>
      </c>
      <c r="BX11" s="255" t="s">
        <v>28</v>
      </c>
      <c r="BY11" s="255" t="s">
        <v>28</v>
      </c>
      <c r="BZ11" s="286" t="s">
        <v>28</v>
      </c>
      <c r="CA11" s="308" t="s">
        <v>28</v>
      </c>
      <c r="CB11" s="280"/>
      <c r="CD11" s="280"/>
      <c r="CE11" s="280"/>
      <c r="CF11" s="35"/>
      <c r="CG11" s="35"/>
      <c r="CH11" s="35"/>
      <c r="CI11" s="35"/>
      <c r="CJ11" s="35"/>
      <c r="CK11" s="35"/>
      <c r="CL11" s="35"/>
      <c r="CM11" s="35"/>
      <c r="CN11" s="54"/>
      <c r="CO11" s="35"/>
      <c r="CP11" s="35"/>
      <c r="CQ11" s="35"/>
      <c r="CR11" s="35"/>
      <c r="CS11" s="35"/>
      <c r="CT11" s="35"/>
      <c r="CU11" s="35"/>
      <c r="CV11" s="35"/>
      <c r="CW11" s="35"/>
      <c r="CX11" s="60"/>
      <c r="CY11" s="53"/>
      <c r="CZ11" s="53"/>
      <c r="DA11" s="53"/>
      <c r="DB11" s="53"/>
    </row>
    <row r="12" spans="1:106" ht="12.75" customHeight="1">
      <c r="A12" s="102" t="s">
        <v>51</v>
      </c>
      <c r="B12" s="224" t="s">
        <v>142</v>
      </c>
      <c r="C12" s="231">
        <v>0.15</v>
      </c>
      <c r="D12" s="240" t="str">
        <f t="shared" si="0"/>
        <v>0.15 - 15</v>
      </c>
      <c r="E12" s="219">
        <f t="shared" si="1"/>
        <v>15</v>
      </c>
      <c r="F12" s="290" t="s">
        <v>28</v>
      </c>
      <c r="G12" s="258">
        <v>242</v>
      </c>
      <c r="H12" s="282" t="s">
        <v>28</v>
      </c>
      <c r="I12" s="291" t="s">
        <v>28</v>
      </c>
      <c r="J12" s="254">
        <f t="shared" si="2"/>
        <v>0.242</v>
      </c>
      <c r="K12" s="284" t="s">
        <v>28</v>
      </c>
      <c r="L12" s="258" t="s">
        <v>92</v>
      </c>
      <c r="M12" s="258" t="s">
        <v>101</v>
      </c>
      <c r="N12" s="286" t="s">
        <v>28</v>
      </c>
      <c r="O12" s="256" t="s">
        <v>165</v>
      </c>
      <c r="P12" s="256" t="s">
        <v>178</v>
      </c>
      <c r="Q12" s="288" t="s">
        <v>28</v>
      </c>
      <c r="R12" s="286" t="s">
        <v>28</v>
      </c>
      <c r="S12" s="258">
        <v>64.5</v>
      </c>
      <c r="T12" s="257" t="str">
        <f t="shared" si="3"/>
        <v>BDL</v>
      </c>
      <c r="U12" s="257">
        <f t="shared" si="4"/>
        <v>0.0645</v>
      </c>
      <c r="V12" s="286" t="s">
        <v>28</v>
      </c>
      <c r="W12" s="286" t="s">
        <v>28</v>
      </c>
      <c r="X12" s="255" t="s">
        <v>28</v>
      </c>
      <c r="Y12" s="255" t="s">
        <v>28</v>
      </c>
      <c r="Z12" s="286" t="s">
        <v>28</v>
      </c>
      <c r="AA12" s="258">
        <v>34.1</v>
      </c>
      <c r="AB12" s="255" t="s">
        <v>28</v>
      </c>
      <c r="AC12" s="255">
        <f t="shared" si="8"/>
        <v>0.0341</v>
      </c>
      <c r="AD12" s="258">
        <v>45.8</v>
      </c>
      <c r="AE12" s="258">
        <v>100</v>
      </c>
      <c r="AF12" s="255">
        <f t="shared" si="9"/>
        <v>0.0458</v>
      </c>
      <c r="AG12" s="255">
        <f t="shared" si="9"/>
        <v>0.1</v>
      </c>
      <c r="AH12" s="286" t="s">
        <v>28</v>
      </c>
      <c r="AI12" s="286" t="s">
        <v>28</v>
      </c>
      <c r="AJ12" s="255" t="s">
        <v>28</v>
      </c>
      <c r="AK12" s="255" t="s">
        <v>28</v>
      </c>
      <c r="AL12" s="286" t="s">
        <v>28</v>
      </c>
      <c r="AM12" s="258">
        <v>58.9</v>
      </c>
      <c r="AN12" s="255" t="s">
        <v>28</v>
      </c>
      <c r="AO12" s="255">
        <f t="shared" si="10"/>
        <v>0.0589</v>
      </c>
      <c r="AP12" s="286" t="s">
        <v>28</v>
      </c>
      <c r="AQ12" s="258">
        <v>40.1</v>
      </c>
      <c r="AR12" s="255" t="s">
        <v>28</v>
      </c>
      <c r="AS12" s="255">
        <f t="shared" si="11"/>
        <v>0.040100000000000004</v>
      </c>
      <c r="AT12" s="286" t="s">
        <v>28</v>
      </c>
      <c r="AU12" s="258">
        <v>30.4</v>
      </c>
      <c r="AV12" s="286" t="s">
        <v>28</v>
      </c>
      <c r="AW12" s="255" t="s">
        <v>28</v>
      </c>
      <c r="AX12" s="255">
        <f t="shared" si="12"/>
        <v>0.0304</v>
      </c>
      <c r="AY12" s="284" t="s">
        <v>28</v>
      </c>
      <c r="AZ12" s="286" t="s">
        <v>28</v>
      </c>
      <c r="BA12" s="258">
        <v>218</v>
      </c>
      <c r="BB12" s="286" t="s">
        <v>28</v>
      </c>
      <c r="BC12" s="255" t="str">
        <f aca="true" t="shared" si="17" ref="BC12:BC32">IF($AZ12="BDL","BDL",$AZ12/1000)</f>
        <v>BDL</v>
      </c>
      <c r="BD12" s="255">
        <f t="shared" si="13"/>
        <v>0.218</v>
      </c>
      <c r="BE12" s="284" t="s">
        <v>28</v>
      </c>
      <c r="BF12" s="258">
        <v>25.3</v>
      </c>
      <c r="BG12" s="258">
        <v>90.4</v>
      </c>
      <c r="BH12" s="255">
        <f aca="true" t="shared" si="18" ref="BH12:BH32">IF($BF12="BDL","BDL",$BF12/1000)</f>
        <v>0.0253</v>
      </c>
      <c r="BI12" s="255">
        <f t="shared" si="14"/>
        <v>0.09040000000000001</v>
      </c>
      <c r="BJ12" s="258">
        <v>132</v>
      </c>
      <c r="BK12" s="258">
        <v>196</v>
      </c>
      <c r="BL12" s="255">
        <f t="shared" si="6"/>
        <v>0.132</v>
      </c>
      <c r="BM12" s="255">
        <f t="shared" si="7"/>
        <v>0.196</v>
      </c>
      <c r="BN12" s="258">
        <v>214</v>
      </c>
      <c r="BO12" s="258">
        <v>62.5</v>
      </c>
      <c r="BP12" s="255">
        <f t="shared" si="5"/>
        <v>0.214</v>
      </c>
      <c r="BQ12" s="255">
        <f t="shared" si="15"/>
        <v>0.0625</v>
      </c>
      <c r="BR12" s="286" t="s">
        <v>28</v>
      </c>
      <c r="BS12" s="258">
        <v>34.3</v>
      </c>
      <c r="BT12" s="255" t="s">
        <v>28</v>
      </c>
      <c r="BU12" s="255">
        <f t="shared" si="16"/>
        <v>0.0343</v>
      </c>
      <c r="BV12" s="286" t="s">
        <v>28</v>
      </c>
      <c r="BW12" s="286" t="s">
        <v>28</v>
      </c>
      <c r="BX12" s="255" t="s">
        <v>28</v>
      </c>
      <c r="BY12" s="255" t="s">
        <v>28</v>
      </c>
      <c r="BZ12" s="286" t="s">
        <v>28</v>
      </c>
      <c r="CA12" s="308" t="s">
        <v>28</v>
      </c>
      <c r="CB12" s="280"/>
      <c r="CD12" s="280"/>
      <c r="CE12" s="280"/>
      <c r="CF12" s="54"/>
      <c r="CG12" s="35"/>
      <c r="CH12" s="35"/>
      <c r="CI12" s="54"/>
      <c r="CJ12" s="35"/>
      <c r="CK12" s="54"/>
      <c r="CL12" s="35"/>
      <c r="CM12" s="54"/>
      <c r="CN12" s="54"/>
      <c r="CO12" s="35"/>
      <c r="CP12" s="35"/>
      <c r="CQ12" s="54"/>
      <c r="CR12" s="54"/>
      <c r="CS12" s="35"/>
      <c r="CT12" s="54"/>
      <c r="CU12" s="35"/>
      <c r="CV12" s="35"/>
      <c r="CW12" s="61"/>
      <c r="CX12" s="60"/>
      <c r="CY12" s="53"/>
      <c r="CZ12" s="53"/>
      <c r="DA12" s="53"/>
      <c r="DB12" s="53"/>
    </row>
    <row r="13" spans="1:106" ht="12.75" customHeight="1">
      <c r="A13" s="102" t="s">
        <v>52</v>
      </c>
      <c r="B13" s="224" t="s">
        <v>143</v>
      </c>
      <c r="C13" s="233">
        <v>1720</v>
      </c>
      <c r="D13" s="240" t="s">
        <v>138</v>
      </c>
      <c r="E13" s="221">
        <f t="shared" si="1"/>
        <v>172000</v>
      </c>
      <c r="F13" s="281">
        <v>37.4</v>
      </c>
      <c r="G13" s="258">
        <v>61.4</v>
      </c>
      <c r="H13" s="258">
        <v>0.3</v>
      </c>
      <c r="I13" s="256">
        <f>F13/1000</f>
        <v>0.037399999999999996</v>
      </c>
      <c r="J13" s="256">
        <f t="shared" si="2"/>
        <v>0.061399999999999996</v>
      </c>
      <c r="K13" s="256">
        <f>H13/1000</f>
        <v>0.0003</v>
      </c>
      <c r="L13" s="258" t="s">
        <v>93</v>
      </c>
      <c r="M13" s="258" t="s">
        <v>102</v>
      </c>
      <c r="N13" s="286" t="s">
        <v>28</v>
      </c>
      <c r="O13" s="256" t="s">
        <v>166</v>
      </c>
      <c r="P13" s="256" t="s">
        <v>179</v>
      </c>
      <c r="Q13" s="288" t="s">
        <v>28</v>
      </c>
      <c r="R13" s="286" t="s">
        <v>28</v>
      </c>
      <c r="S13" s="286" t="s">
        <v>28</v>
      </c>
      <c r="T13" s="257" t="str">
        <f t="shared" si="3"/>
        <v>BDL</v>
      </c>
      <c r="U13" s="257" t="str">
        <f t="shared" si="4"/>
        <v>BDL</v>
      </c>
      <c r="V13" s="286" t="s">
        <v>28</v>
      </c>
      <c r="W13" s="286" t="s">
        <v>28</v>
      </c>
      <c r="X13" s="255" t="s">
        <v>28</v>
      </c>
      <c r="Y13" s="255" t="s">
        <v>28</v>
      </c>
      <c r="Z13" s="286" t="s">
        <v>28</v>
      </c>
      <c r="AA13" s="286" t="s">
        <v>28</v>
      </c>
      <c r="AB13" s="255" t="s">
        <v>28</v>
      </c>
      <c r="AC13" s="255" t="str">
        <f t="shared" si="8"/>
        <v>BDL</v>
      </c>
      <c r="AD13" s="258">
        <v>48.5</v>
      </c>
      <c r="AE13" s="258">
        <v>75.8</v>
      </c>
      <c r="AF13" s="255">
        <f t="shared" si="9"/>
        <v>0.0485</v>
      </c>
      <c r="AG13" s="255">
        <f t="shared" si="9"/>
        <v>0.07579999999999999</v>
      </c>
      <c r="AH13" s="286" t="s">
        <v>28</v>
      </c>
      <c r="AI13" s="286" t="s">
        <v>28</v>
      </c>
      <c r="AJ13" s="255" t="s">
        <v>28</v>
      </c>
      <c r="AK13" s="255" t="s">
        <v>28</v>
      </c>
      <c r="AL13" s="258">
        <v>23.7</v>
      </c>
      <c r="AM13" s="258">
        <v>31</v>
      </c>
      <c r="AN13" s="255">
        <f>IF($AL13="BDL","BDL",$AL13/1000)</f>
        <v>0.0237</v>
      </c>
      <c r="AO13" s="255">
        <f t="shared" si="10"/>
        <v>0.031</v>
      </c>
      <c r="AP13" s="286" t="s">
        <v>28</v>
      </c>
      <c r="AQ13" s="286" t="s">
        <v>28</v>
      </c>
      <c r="AR13" s="255" t="s">
        <v>28</v>
      </c>
      <c r="AS13" s="255" t="str">
        <f t="shared" si="11"/>
        <v>BDL</v>
      </c>
      <c r="AT13" s="286" t="s">
        <v>28</v>
      </c>
      <c r="AU13" s="286" t="s">
        <v>28</v>
      </c>
      <c r="AV13" s="286" t="s">
        <v>28</v>
      </c>
      <c r="AW13" s="255" t="s">
        <v>28</v>
      </c>
      <c r="AX13" s="255" t="str">
        <f t="shared" si="12"/>
        <v>BDL</v>
      </c>
      <c r="AY13" s="284" t="s">
        <v>28</v>
      </c>
      <c r="AZ13" s="286" t="s">
        <v>28</v>
      </c>
      <c r="BA13" s="258">
        <v>39.3</v>
      </c>
      <c r="BB13" s="286" t="s">
        <v>28</v>
      </c>
      <c r="BC13" s="255" t="str">
        <f t="shared" si="17"/>
        <v>BDL</v>
      </c>
      <c r="BD13" s="255">
        <f t="shared" si="13"/>
        <v>0.039299999999999995</v>
      </c>
      <c r="BE13" s="284" t="s">
        <v>28</v>
      </c>
      <c r="BF13" s="286" t="s">
        <v>28</v>
      </c>
      <c r="BG13" s="258">
        <v>28.3</v>
      </c>
      <c r="BH13" s="255" t="str">
        <f t="shared" si="18"/>
        <v>BDL</v>
      </c>
      <c r="BI13" s="255">
        <f t="shared" si="14"/>
        <v>0.028300000000000002</v>
      </c>
      <c r="BJ13" s="258">
        <v>28.6</v>
      </c>
      <c r="BK13" s="258">
        <v>34.2</v>
      </c>
      <c r="BL13" s="255">
        <f t="shared" si="6"/>
        <v>0.0286</v>
      </c>
      <c r="BM13" s="255">
        <f t="shared" si="7"/>
        <v>0.0342</v>
      </c>
      <c r="BN13" s="258">
        <v>39.6</v>
      </c>
      <c r="BO13" s="258">
        <v>27.4</v>
      </c>
      <c r="BP13" s="255">
        <f t="shared" si="5"/>
        <v>0.0396</v>
      </c>
      <c r="BQ13" s="255">
        <f t="shared" si="15"/>
        <v>0.027399999999999997</v>
      </c>
      <c r="BR13" s="286" t="s">
        <v>28</v>
      </c>
      <c r="BS13" s="286" t="s">
        <v>28</v>
      </c>
      <c r="BT13" s="255" t="s">
        <v>28</v>
      </c>
      <c r="BU13" s="255" t="str">
        <f t="shared" si="16"/>
        <v>BDL</v>
      </c>
      <c r="BV13" s="286" t="s">
        <v>28</v>
      </c>
      <c r="BW13" s="286" t="s">
        <v>28</v>
      </c>
      <c r="BX13" s="255" t="s">
        <v>28</v>
      </c>
      <c r="BY13" s="255" t="s">
        <v>28</v>
      </c>
      <c r="BZ13" s="286" t="s">
        <v>28</v>
      </c>
      <c r="CA13" s="308" t="s">
        <v>28</v>
      </c>
      <c r="CB13" s="280"/>
      <c r="CD13" s="280"/>
      <c r="CE13" s="280"/>
      <c r="CF13" s="35"/>
      <c r="CG13" s="35"/>
      <c r="CH13" s="35"/>
      <c r="CI13" s="35"/>
      <c r="CJ13" s="35"/>
      <c r="CK13" s="54"/>
      <c r="CL13" s="35"/>
      <c r="CM13" s="54"/>
      <c r="CN13" s="54"/>
      <c r="CO13" s="35"/>
      <c r="CP13" s="35"/>
      <c r="CQ13" s="54"/>
      <c r="CR13" s="35"/>
      <c r="CS13" s="35"/>
      <c r="CT13" s="35"/>
      <c r="CU13" s="35"/>
      <c r="CV13" s="35"/>
      <c r="CW13" s="35"/>
      <c r="CX13" s="60"/>
      <c r="CY13" s="53"/>
      <c r="CZ13" s="53"/>
      <c r="DA13" s="53"/>
      <c r="DB13" s="53"/>
    </row>
    <row r="14" spans="1:106" ht="12.75" customHeight="1">
      <c r="A14" s="102" t="s">
        <v>53</v>
      </c>
      <c r="B14" s="224" t="s">
        <v>144</v>
      </c>
      <c r="C14" s="231">
        <v>1.5</v>
      </c>
      <c r="D14" s="240" t="str">
        <f aca="true" t="shared" si="19" ref="D14:D19">C14&amp;" - "&amp;100*C14</f>
        <v>1.5 - 150</v>
      </c>
      <c r="E14" s="219">
        <f t="shared" si="1"/>
        <v>150</v>
      </c>
      <c r="F14" s="290" t="s">
        <v>28</v>
      </c>
      <c r="G14" s="258">
        <v>112</v>
      </c>
      <c r="H14" s="282" t="s">
        <v>28</v>
      </c>
      <c r="I14" s="291" t="s">
        <v>28</v>
      </c>
      <c r="J14" s="256">
        <f t="shared" si="2"/>
        <v>0.112</v>
      </c>
      <c r="K14" s="284" t="s">
        <v>28</v>
      </c>
      <c r="L14" s="258">
        <v>55.2</v>
      </c>
      <c r="M14" s="258" t="s">
        <v>103</v>
      </c>
      <c r="N14" s="286" t="s">
        <v>28</v>
      </c>
      <c r="O14" s="256">
        <f>L14/1000</f>
        <v>0.055200000000000006</v>
      </c>
      <c r="P14" s="256" t="s">
        <v>180</v>
      </c>
      <c r="Q14" s="288" t="s">
        <v>28</v>
      </c>
      <c r="R14" s="286" t="s">
        <v>28</v>
      </c>
      <c r="S14" s="258">
        <v>26.2</v>
      </c>
      <c r="T14" s="257" t="str">
        <f t="shared" si="3"/>
        <v>BDL</v>
      </c>
      <c r="U14" s="257">
        <f t="shared" si="4"/>
        <v>0.026199999999999998</v>
      </c>
      <c r="V14" s="286" t="s">
        <v>28</v>
      </c>
      <c r="W14" s="286" t="s">
        <v>28</v>
      </c>
      <c r="X14" s="255" t="s">
        <v>28</v>
      </c>
      <c r="Y14" s="255" t="s">
        <v>28</v>
      </c>
      <c r="Z14" s="286" t="s">
        <v>28</v>
      </c>
      <c r="AA14" s="286" t="s">
        <v>28</v>
      </c>
      <c r="AB14" s="255" t="s">
        <v>28</v>
      </c>
      <c r="AC14" s="255" t="str">
        <f t="shared" si="8"/>
        <v>BDL</v>
      </c>
      <c r="AD14" s="286" t="s">
        <v>28</v>
      </c>
      <c r="AE14" s="258">
        <v>34.8</v>
      </c>
      <c r="AF14" s="255" t="str">
        <f t="shared" si="9"/>
        <v>BDL</v>
      </c>
      <c r="AG14" s="255">
        <f t="shared" si="9"/>
        <v>0.0348</v>
      </c>
      <c r="AH14" s="286" t="s">
        <v>28</v>
      </c>
      <c r="AI14" s="286" t="s">
        <v>28</v>
      </c>
      <c r="AJ14" s="255" t="s">
        <v>28</v>
      </c>
      <c r="AK14" s="255" t="s">
        <v>28</v>
      </c>
      <c r="AL14" s="286" t="s">
        <v>28</v>
      </c>
      <c r="AM14" s="286" t="s">
        <v>28</v>
      </c>
      <c r="AN14" s="255" t="str">
        <f aca="true" t="shared" si="20" ref="AN14:AN31">IF($AL14="BDL","BDL",$AL14/1000)</f>
        <v>BDL</v>
      </c>
      <c r="AO14" s="255" t="str">
        <f t="shared" si="10"/>
        <v>BDL</v>
      </c>
      <c r="AP14" s="286" t="s">
        <v>28</v>
      </c>
      <c r="AQ14" s="286" t="s">
        <v>28</v>
      </c>
      <c r="AR14" s="255" t="s">
        <v>28</v>
      </c>
      <c r="AS14" s="255" t="str">
        <f t="shared" si="11"/>
        <v>BDL</v>
      </c>
      <c r="AT14" s="286" t="s">
        <v>28</v>
      </c>
      <c r="AU14" s="286" t="s">
        <v>28</v>
      </c>
      <c r="AV14" s="286" t="s">
        <v>28</v>
      </c>
      <c r="AW14" s="255" t="s">
        <v>28</v>
      </c>
      <c r="AX14" s="255" t="str">
        <f t="shared" si="12"/>
        <v>BDL</v>
      </c>
      <c r="AY14" s="284" t="s">
        <v>28</v>
      </c>
      <c r="AZ14" s="286" t="s">
        <v>28</v>
      </c>
      <c r="BA14" s="258">
        <v>55.7</v>
      </c>
      <c r="BB14" s="286" t="s">
        <v>28</v>
      </c>
      <c r="BC14" s="255" t="str">
        <f t="shared" si="17"/>
        <v>BDL</v>
      </c>
      <c r="BD14" s="255">
        <f t="shared" si="13"/>
        <v>0.0557</v>
      </c>
      <c r="BE14" s="284" t="s">
        <v>28</v>
      </c>
      <c r="BF14" s="286" t="s">
        <v>28</v>
      </c>
      <c r="BG14" s="258">
        <v>36.7</v>
      </c>
      <c r="BH14" s="255" t="str">
        <f t="shared" si="18"/>
        <v>BDL</v>
      </c>
      <c r="BI14" s="255">
        <f t="shared" si="14"/>
        <v>0.0367</v>
      </c>
      <c r="BJ14" s="258">
        <v>44.3</v>
      </c>
      <c r="BK14" s="258">
        <v>59.3</v>
      </c>
      <c r="BL14" s="255">
        <f t="shared" si="6"/>
        <v>0.0443</v>
      </c>
      <c r="BM14" s="255">
        <f t="shared" si="7"/>
        <v>0.0593</v>
      </c>
      <c r="BN14" s="258">
        <v>75.3</v>
      </c>
      <c r="BO14" s="258">
        <v>25.7</v>
      </c>
      <c r="BP14" s="255">
        <f t="shared" si="5"/>
        <v>0.07529999999999999</v>
      </c>
      <c r="BQ14" s="255">
        <f t="shared" si="15"/>
        <v>0.0257</v>
      </c>
      <c r="BR14" s="286" t="s">
        <v>28</v>
      </c>
      <c r="BS14" s="286" t="s">
        <v>28</v>
      </c>
      <c r="BT14" s="255" t="s">
        <v>28</v>
      </c>
      <c r="BU14" s="255" t="str">
        <f t="shared" si="16"/>
        <v>BDL</v>
      </c>
      <c r="BV14" s="286" t="s">
        <v>28</v>
      </c>
      <c r="BW14" s="286" t="s">
        <v>28</v>
      </c>
      <c r="BX14" s="255" t="s">
        <v>28</v>
      </c>
      <c r="BY14" s="255" t="s">
        <v>28</v>
      </c>
      <c r="BZ14" s="286" t="s">
        <v>28</v>
      </c>
      <c r="CA14" s="308" t="s">
        <v>28</v>
      </c>
      <c r="CB14" s="280"/>
      <c r="CD14" s="280"/>
      <c r="CE14" s="280"/>
      <c r="CF14" s="54"/>
      <c r="CG14" s="35"/>
      <c r="CH14" s="35"/>
      <c r="CI14" s="54"/>
      <c r="CJ14" s="35"/>
      <c r="CK14" s="54"/>
      <c r="CL14" s="35"/>
      <c r="CM14" s="54"/>
      <c r="CN14" s="54"/>
      <c r="CO14" s="35"/>
      <c r="CP14" s="35"/>
      <c r="CQ14" s="54"/>
      <c r="CR14" s="54"/>
      <c r="CS14" s="35"/>
      <c r="CT14" s="54"/>
      <c r="CU14" s="35"/>
      <c r="CV14" s="35"/>
      <c r="CW14" s="35"/>
      <c r="CX14" s="60"/>
      <c r="CY14" s="53"/>
      <c r="CZ14" s="53"/>
      <c r="DA14" s="53"/>
      <c r="DB14" s="53"/>
    </row>
    <row r="15" spans="1:106" ht="12.75" customHeight="1">
      <c r="A15" s="102" t="s">
        <v>54</v>
      </c>
      <c r="B15" s="224" t="s">
        <v>145</v>
      </c>
      <c r="C15" s="231">
        <v>15</v>
      </c>
      <c r="D15" s="240" t="str">
        <f t="shared" si="19"/>
        <v>15 - 1500</v>
      </c>
      <c r="E15" s="219">
        <f t="shared" si="1"/>
        <v>1500</v>
      </c>
      <c r="F15" s="290" t="s">
        <v>28</v>
      </c>
      <c r="G15" s="258">
        <v>193</v>
      </c>
      <c r="H15" s="282" t="s">
        <v>28</v>
      </c>
      <c r="I15" s="291" t="s">
        <v>28</v>
      </c>
      <c r="J15" s="256">
        <f t="shared" si="2"/>
        <v>0.193</v>
      </c>
      <c r="K15" s="284" t="s">
        <v>28</v>
      </c>
      <c r="L15" s="258" t="s">
        <v>94</v>
      </c>
      <c r="M15" s="258" t="s">
        <v>104</v>
      </c>
      <c r="N15" s="286" t="s">
        <v>28</v>
      </c>
      <c r="O15" s="256" t="s">
        <v>167</v>
      </c>
      <c r="P15" s="256" t="s">
        <v>181</v>
      </c>
      <c r="Q15" s="288" t="s">
        <v>28</v>
      </c>
      <c r="R15" s="286" t="s">
        <v>28</v>
      </c>
      <c r="S15" s="258">
        <v>41</v>
      </c>
      <c r="T15" s="257" t="str">
        <f t="shared" si="3"/>
        <v>BDL</v>
      </c>
      <c r="U15" s="257">
        <f t="shared" si="4"/>
        <v>0.041</v>
      </c>
      <c r="V15" s="286" t="s">
        <v>28</v>
      </c>
      <c r="W15" s="286" t="s">
        <v>28</v>
      </c>
      <c r="X15" s="255" t="s">
        <v>28</v>
      </c>
      <c r="Y15" s="255" t="s">
        <v>28</v>
      </c>
      <c r="Z15" s="286" t="s">
        <v>28</v>
      </c>
      <c r="AA15" s="286" t="s">
        <v>28</v>
      </c>
      <c r="AB15" s="255" t="s">
        <v>28</v>
      </c>
      <c r="AC15" s="255" t="str">
        <f t="shared" si="8"/>
        <v>BDL</v>
      </c>
      <c r="AD15" s="258">
        <v>27.3</v>
      </c>
      <c r="AE15" s="258">
        <v>95.6</v>
      </c>
      <c r="AF15" s="255">
        <f t="shared" si="9"/>
        <v>0.0273</v>
      </c>
      <c r="AG15" s="255">
        <f t="shared" si="9"/>
        <v>0.09559999999999999</v>
      </c>
      <c r="AH15" s="286" t="s">
        <v>28</v>
      </c>
      <c r="AI15" s="286" t="s">
        <v>28</v>
      </c>
      <c r="AJ15" s="255" t="s">
        <v>28</v>
      </c>
      <c r="AK15" s="255" t="s">
        <v>28</v>
      </c>
      <c r="AL15" s="258">
        <v>29.2</v>
      </c>
      <c r="AM15" s="258">
        <v>60.9</v>
      </c>
      <c r="AN15" s="255">
        <f t="shared" si="20"/>
        <v>0.0292</v>
      </c>
      <c r="AO15" s="255">
        <f t="shared" si="10"/>
        <v>0.060899999999999996</v>
      </c>
      <c r="AP15" s="286" t="s">
        <v>28</v>
      </c>
      <c r="AQ15" s="286" t="s">
        <v>28</v>
      </c>
      <c r="AR15" s="255" t="s">
        <v>28</v>
      </c>
      <c r="AS15" s="255" t="str">
        <f t="shared" si="11"/>
        <v>BDL</v>
      </c>
      <c r="AT15" s="286" t="s">
        <v>28</v>
      </c>
      <c r="AU15" s="286" t="s">
        <v>28</v>
      </c>
      <c r="AV15" s="286" t="s">
        <v>28</v>
      </c>
      <c r="AW15" s="255" t="s">
        <v>28</v>
      </c>
      <c r="AX15" s="255" t="str">
        <f t="shared" si="12"/>
        <v>BDL</v>
      </c>
      <c r="AY15" s="284" t="s">
        <v>28</v>
      </c>
      <c r="AZ15" s="286" t="s">
        <v>28</v>
      </c>
      <c r="BA15" s="258">
        <v>60.3</v>
      </c>
      <c r="BB15" s="286" t="s">
        <v>28</v>
      </c>
      <c r="BC15" s="255" t="str">
        <f t="shared" si="17"/>
        <v>BDL</v>
      </c>
      <c r="BD15" s="255">
        <f t="shared" si="13"/>
        <v>0.0603</v>
      </c>
      <c r="BE15" s="284" t="s">
        <v>28</v>
      </c>
      <c r="BF15" s="286" t="s">
        <v>28</v>
      </c>
      <c r="BG15" s="258">
        <v>61.2</v>
      </c>
      <c r="BH15" s="255" t="str">
        <f t="shared" si="18"/>
        <v>BDL</v>
      </c>
      <c r="BI15" s="255">
        <f t="shared" si="14"/>
        <v>0.061200000000000004</v>
      </c>
      <c r="BJ15" s="258">
        <v>97</v>
      </c>
      <c r="BK15" s="258">
        <v>152</v>
      </c>
      <c r="BL15" s="255">
        <f t="shared" si="6"/>
        <v>0.097</v>
      </c>
      <c r="BM15" s="255">
        <f t="shared" si="7"/>
        <v>0.152</v>
      </c>
      <c r="BN15" s="258">
        <v>175</v>
      </c>
      <c r="BO15" s="258">
        <v>51.4</v>
      </c>
      <c r="BP15" s="255">
        <f t="shared" si="5"/>
        <v>0.175</v>
      </c>
      <c r="BQ15" s="255">
        <f t="shared" si="15"/>
        <v>0.0514</v>
      </c>
      <c r="BR15" s="286" t="s">
        <v>28</v>
      </c>
      <c r="BS15" s="286" t="s">
        <v>28</v>
      </c>
      <c r="BT15" s="255" t="s">
        <v>28</v>
      </c>
      <c r="BU15" s="255" t="str">
        <f t="shared" si="16"/>
        <v>BDL</v>
      </c>
      <c r="BV15" s="286" t="s">
        <v>28</v>
      </c>
      <c r="BW15" s="286" t="s">
        <v>28</v>
      </c>
      <c r="BX15" s="255" t="s">
        <v>28</v>
      </c>
      <c r="BY15" s="255" t="s">
        <v>28</v>
      </c>
      <c r="BZ15" s="286" t="s">
        <v>28</v>
      </c>
      <c r="CA15" s="308" t="s">
        <v>28</v>
      </c>
      <c r="CB15" s="280"/>
      <c r="CD15" s="280"/>
      <c r="CE15" s="280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60"/>
      <c r="CY15" s="53"/>
      <c r="CZ15" s="53"/>
      <c r="DA15" s="53"/>
      <c r="DB15" s="53"/>
    </row>
    <row r="16" spans="1:106" ht="12.75" customHeight="1">
      <c r="A16" s="102" t="s">
        <v>112</v>
      </c>
      <c r="B16" s="224" t="s">
        <v>146</v>
      </c>
      <c r="C16" s="231">
        <v>0.015</v>
      </c>
      <c r="D16" s="240" t="str">
        <f t="shared" si="19"/>
        <v>0.015 - 1.5</v>
      </c>
      <c r="E16" s="219">
        <f t="shared" si="1"/>
        <v>1.5</v>
      </c>
      <c r="F16" s="290" t="s">
        <v>28</v>
      </c>
      <c r="G16" s="258">
        <v>25.4</v>
      </c>
      <c r="H16" s="282" t="s">
        <v>28</v>
      </c>
      <c r="I16" s="291" t="s">
        <v>28</v>
      </c>
      <c r="J16" s="254">
        <f t="shared" si="2"/>
        <v>0.0254</v>
      </c>
      <c r="K16" s="284" t="s">
        <v>28</v>
      </c>
      <c r="L16" s="286" t="s">
        <v>28</v>
      </c>
      <c r="M16" s="258">
        <v>9.9</v>
      </c>
      <c r="N16" s="286" t="s">
        <v>28</v>
      </c>
      <c r="O16" s="288" t="s">
        <v>28</v>
      </c>
      <c r="P16" s="256">
        <f>M16/1000</f>
        <v>0.0099</v>
      </c>
      <c r="Q16" s="288" t="s">
        <v>28</v>
      </c>
      <c r="R16" s="286" t="s">
        <v>28</v>
      </c>
      <c r="S16" s="286" t="s">
        <v>28</v>
      </c>
      <c r="T16" s="257" t="str">
        <f t="shared" si="3"/>
        <v>BDL</v>
      </c>
      <c r="U16" s="257" t="str">
        <f t="shared" si="4"/>
        <v>BDL</v>
      </c>
      <c r="V16" s="286" t="s">
        <v>28</v>
      </c>
      <c r="W16" s="286" t="s">
        <v>28</v>
      </c>
      <c r="X16" s="255" t="s">
        <v>28</v>
      </c>
      <c r="Y16" s="255" t="s">
        <v>28</v>
      </c>
      <c r="Z16" s="286" t="s">
        <v>28</v>
      </c>
      <c r="AA16" s="286" t="s">
        <v>28</v>
      </c>
      <c r="AB16" s="255" t="s">
        <v>28</v>
      </c>
      <c r="AC16" s="255" t="str">
        <f t="shared" si="8"/>
        <v>BDL</v>
      </c>
      <c r="AD16" s="286" t="s">
        <v>28</v>
      </c>
      <c r="AE16" s="286" t="s">
        <v>28</v>
      </c>
      <c r="AF16" s="255" t="str">
        <f t="shared" si="9"/>
        <v>BDL</v>
      </c>
      <c r="AG16" s="255" t="str">
        <f t="shared" si="9"/>
        <v>BDL</v>
      </c>
      <c r="AH16" s="286" t="s">
        <v>28</v>
      </c>
      <c r="AI16" s="286" t="s">
        <v>28</v>
      </c>
      <c r="AJ16" s="255" t="s">
        <v>28</v>
      </c>
      <c r="AK16" s="255" t="s">
        <v>28</v>
      </c>
      <c r="AL16" s="286" t="s">
        <v>28</v>
      </c>
      <c r="AM16" s="286" t="s">
        <v>28</v>
      </c>
      <c r="AN16" s="255" t="str">
        <f t="shared" si="20"/>
        <v>BDL</v>
      </c>
      <c r="AO16" s="255" t="str">
        <f t="shared" si="10"/>
        <v>BDL</v>
      </c>
      <c r="AP16" s="286" t="s">
        <v>28</v>
      </c>
      <c r="AQ16" s="286" t="s">
        <v>28</v>
      </c>
      <c r="AR16" s="255" t="s">
        <v>28</v>
      </c>
      <c r="AS16" s="255" t="str">
        <f t="shared" si="11"/>
        <v>BDL</v>
      </c>
      <c r="AT16" s="286" t="s">
        <v>28</v>
      </c>
      <c r="AU16" s="286" t="s">
        <v>28</v>
      </c>
      <c r="AV16" s="286" t="s">
        <v>28</v>
      </c>
      <c r="AW16" s="255" t="s">
        <v>28</v>
      </c>
      <c r="AX16" s="255" t="str">
        <f t="shared" si="12"/>
        <v>BDL</v>
      </c>
      <c r="AY16" s="284" t="s">
        <v>28</v>
      </c>
      <c r="AZ16" s="286" t="s">
        <v>28</v>
      </c>
      <c r="BA16" s="286" t="s">
        <v>28</v>
      </c>
      <c r="BB16" s="286" t="s">
        <v>28</v>
      </c>
      <c r="BC16" s="255" t="str">
        <f t="shared" si="17"/>
        <v>BDL</v>
      </c>
      <c r="BD16" s="255" t="str">
        <f t="shared" si="13"/>
        <v>BDL</v>
      </c>
      <c r="BE16" s="284" t="s">
        <v>28</v>
      </c>
      <c r="BF16" s="286" t="s">
        <v>28</v>
      </c>
      <c r="BG16" s="286" t="s">
        <v>28</v>
      </c>
      <c r="BH16" s="255" t="str">
        <f t="shared" si="18"/>
        <v>BDL</v>
      </c>
      <c r="BI16" s="255" t="str">
        <f t="shared" si="14"/>
        <v>BDL</v>
      </c>
      <c r="BJ16" s="286" t="s">
        <v>28</v>
      </c>
      <c r="BK16" s="286" t="s">
        <v>28</v>
      </c>
      <c r="BL16" s="255" t="str">
        <f t="shared" si="6"/>
        <v>BDL</v>
      </c>
      <c r="BM16" s="255" t="str">
        <f t="shared" si="7"/>
        <v>BDL</v>
      </c>
      <c r="BN16" s="286" t="s">
        <v>28</v>
      </c>
      <c r="BO16" s="286" t="s">
        <v>28</v>
      </c>
      <c r="BP16" s="255" t="str">
        <f t="shared" si="5"/>
        <v>BDL</v>
      </c>
      <c r="BQ16" s="255" t="str">
        <f t="shared" si="15"/>
        <v>BDL</v>
      </c>
      <c r="BR16" s="286" t="s">
        <v>28</v>
      </c>
      <c r="BS16" s="286" t="s">
        <v>28</v>
      </c>
      <c r="BT16" s="255" t="s">
        <v>28</v>
      </c>
      <c r="BU16" s="255" t="str">
        <f t="shared" si="16"/>
        <v>BDL</v>
      </c>
      <c r="BV16" s="286" t="s">
        <v>28</v>
      </c>
      <c r="BW16" s="286" t="s">
        <v>28</v>
      </c>
      <c r="BX16" s="255" t="s">
        <v>28</v>
      </c>
      <c r="BY16" s="255" t="s">
        <v>28</v>
      </c>
      <c r="BZ16" s="286" t="s">
        <v>28</v>
      </c>
      <c r="CA16" s="308" t="s">
        <v>28</v>
      </c>
      <c r="CB16" s="280"/>
      <c r="CD16" s="280"/>
      <c r="CE16" s="280"/>
      <c r="CF16" s="35"/>
      <c r="CG16" s="35"/>
      <c r="CH16" s="35"/>
      <c r="CI16" s="35"/>
      <c r="CJ16" s="35"/>
      <c r="CK16" s="35"/>
      <c r="CL16" s="35"/>
      <c r="CM16" s="35"/>
      <c r="CN16" s="54"/>
      <c r="CO16" s="35"/>
      <c r="CP16" s="35"/>
      <c r="CQ16" s="35"/>
      <c r="CR16" s="35"/>
      <c r="CS16" s="35"/>
      <c r="CT16" s="35"/>
      <c r="CU16" s="35"/>
      <c r="CV16" s="35"/>
      <c r="CW16" s="35"/>
      <c r="CX16" s="60"/>
      <c r="CY16" s="53"/>
      <c r="CZ16" s="53"/>
      <c r="DA16" s="53"/>
      <c r="DB16" s="53"/>
    </row>
    <row r="17" spans="1:106" ht="12.75" customHeight="1">
      <c r="A17" s="102" t="s">
        <v>55</v>
      </c>
      <c r="B17" s="224" t="s">
        <v>147</v>
      </c>
      <c r="C17" s="231">
        <v>2300</v>
      </c>
      <c r="D17" s="240" t="str">
        <f t="shared" si="19"/>
        <v>2300 - 230000</v>
      </c>
      <c r="E17" s="219">
        <f t="shared" si="1"/>
        <v>230000</v>
      </c>
      <c r="F17" s="290" t="s">
        <v>28</v>
      </c>
      <c r="G17" s="258">
        <v>418</v>
      </c>
      <c r="H17" s="282" t="s">
        <v>28</v>
      </c>
      <c r="I17" s="291" t="s">
        <v>28</v>
      </c>
      <c r="J17" s="256">
        <f t="shared" si="2"/>
        <v>0.418</v>
      </c>
      <c r="K17" s="284" t="s">
        <v>28</v>
      </c>
      <c r="L17" s="258" t="s">
        <v>95</v>
      </c>
      <c r="M17" s="258" t="s">
        <v>105</v>
      </c>
      <c r="N17" s="286" t="s">
        <v>28</v>
      </c>
      <c r="O17" s="256" t="s">
        <v>168</v>
      </c>
      <c r="P17" s="256" t="s">
        <v>172</v>
      </c>
      <c r="Q17" s="288" t="s">
        <v>28</v>
      </c>
      <c r="R17" s="286" t="s">
        <v>28</v>
      </c>
      <c r="S17" s="258">
        <v>49.7</v>
      </c>
      <c r="T17" s="257" t="str">
        <f t="shared" si="3"/>
        <v>BDL</v>
      </c>
      <c r="U17" s="257">
        <f t="shared" si="4"/>
        <v>0.0497</v>
      </c>
      <c r="V17" s="289" t="s">
        <v>28</v>
      </c>
      <c r="W17" s="289" t="s">
        <v>28</v>
      </c>
      <c r="X17" s="255" t="s">
        <v>28</v>
      </c>
      <c r="Y17" s="255" t="s">
        <v>28</v>
      </c>
      <c r="Z17" s="286" t="s">
        <v>28</v>
      </c>
      <c r="AA17" s="258">
        <v>34.1</v>
      </c>
      <c r="AB17" s="255" t="s">
        <v>28</v>
      </c>
      <c r="AC17" s="255">
        <f t="shared" si="8"/>
        <v>0.0341</v>
      </c>
      <c r="AD17" s="258">
        <v>55.5</v>
      </c>
      <c r="AE17" s="258">
        <v>163</v>
      </c>
      <c r="AF17" s="255">
        <f t="shared" si="9"/>
        <v>0.0555</v>
      </c>
      <c r="AG17" s="255">
        <f t="shared" si="9"/>
        <v>0.163</v>
      </c>
      <c r="AH17" s="286" t="s">
        <v>28</v>
      </c>
      <c r="AI17" s="286" t="s">
        <v>28</v>
      </c>
      <c r="AJ17" s="255" t="s">
        <v>28</v>
      </c>
      <c r="AK17" s="255" t="s">
        <v>28</v>
      </c>
      <c r="AL17" s="286" t="s">
        <v>28</v>
      </c>
      <c r="AM17" s="258">
        <v>84.9</v>
      </c>
      <c r="AN17" s="255" t="str">
        <f t="shared" si="20"/>
        <v>BDL</v>
      </c>
      <c r="AO17" s="255">
        <f t="shared" si="10"/>
        <v>0.0849</v>
      </c>
      <c r="AP17" s="286" t="s">
        <v>28</v>
      </c>
      <c r="AQ17" s="258">
        <v>35.9</v>
      </c>
      <c r="AR17" s="255" t="s">
        <v>28</v>
      </c>
      <c r="AS17" s="255">
        <f t="shared" si="11"/>
        <v>0.0359</v>
      </c>
      <c r="AT17" s="286" t="s">
        <v>28</v>
      </c>
      <c r="AU17" s="258">
        <v>33.4</v>
      </c>
      <c r="AV17" s="286" t="s">
        <v>28</v>
      </c>
      <c r="AW17" s="255" t="s">
        <v>28</v>
      </c>
      <c r="AX17" s="255">
        <f t="shared" si="12"/>
        <v>0.0334</v>
      </c>
      <c r="AY17" s="284" t="s">
        <v>28</v>
      </c>
      <c r="AZ17" s="286" t="s">
        <v>28</v>
      </c>
      <c r="BA17" s="258">
        <v>93.2</v>
      </c>
      <c r="BB17" s="286" t="s">
        <v>28</v>
      </c>
      <c r="BC17" s="255" t="str">
        <f t="shared" si="17"/>
        <v>BDL</v>
      </c>
      <c r="BD17" s="255">
        <f t="shared" si="13"/>
        <v>0.0932</v>
      </c>
      <c r="BE17" s="284" t="s">
        <v>28</v>
      </c>
      <c r="BF17" s="286" t="s">
        <v>28</v>
      </c>
      <c r="BG17" s="258">
        <v>140</v>
      </c>
      <c r="BH17" s="255" t="str">
        <f t="shared" si="18"/>
        <v>BDL</v>
      </c>
      <c r="BI17" s="255">
        <f t="shared" si="14"/>
        <v>0.14</v>
      </c>
      <c r="BJ17" s="258">
        <v>246</v>
      </c>
      <c r="BK17" s="258">
        <v>390</v>
      </c>
      <c r="BL17" s="255">
        <f t="shared" si="6"/>
        <v>0.246</v>
      </c>
      <c r="BM17" s="255">
        <f t="shared" si="7"/>
        <v>0.39</v>
      </c>
      <c r="BN17" s="258" t="s">
        <v>74</v>
      </c>
      <c r="BO17" s="258">
        <v>106</v>
      </c>
      <c r="BP17" s="255" t="e">
        <f t="shared" si="5"/>
        <v>#VALUE!</v>
      </c>
      <c r="BQ17" s="255">
        <f t="shared" si="15"/>
        <v>0.106</v>
      </c>
      <c r="BR17" s="286" t="s">
        <v>28</v>
      </c>
      <c r="BS17" s="258">
        <v>33.5</v>
      </c>
      <c r="BT17" s="255" t="s">
        <v>28</v>
      </c>
      <c r="BU17" s="255">
        <f t="shared" si="16"/>
        <v>0.0335</v>
      </c>
      <c r="BV17" s="286" t="s">
        <v>28</v>
      </c>
      <c r="BW17" s="286" t="s">
        <v>28</v>
      </c>
      <c r="BX17" s="255" t="s">
        <v>28</v>
      </c>
      <c r="BY17" s="255" t="s">
        <v>28</v>
      </c>
      <c r="BZ17" s="286" t="s">
        <v>28</v>
      </c>
      <c r="CA17" s="308" t="s">
        <v>28</v>
      </c>
      <c r="CB17" s="280"/>
      <c r="CD17" s="280"/>
      <c r="CE17" s="280"/>
      <c r="CF17" s="54"/>
      <c r="CG17" s="35"/>
      <c r="CH17" s="35"/>
      <c r="CI17" s="54"/>
      <c r="CJ17" s="35"/>
      <c r="CK17" s="54"/>
      <c r="CL17" s="35"/>
      <c r="CM17" s="54"/>
      <c r="CN17" s="54"/>
      <c r="CO17" s="35"/>
      <c r="CP17" s="54"/>
      <c r="CQ17" s="54"/>
      <c r="CR17" s="54"/>
      <c r="CS17" s="35"/>
      <c r="CT17" s="54"/>
      <c r="CU17" s="35"/>
      <c r="CV17" s="35"/>
      <c r="CW17" s="61"/>
      <c r="CX17" s="63"/>
      <c r="CY17" s="53"/>
      <c r="CZ17" s="53"/>
      <c r="DA17" s="53"/>
      <c r="DB17" s="53"/>
    </row>
    <row r="18" spans="1:106" ht="12.75" customHeight="1">
      <c r="A18" s="102" t="s">
        <v>56</v>
      </c>
      <c r="B18" s="224" t="s">
        <v>148</v>
      </c>
      <c r="C18" s="231">
        <v>0.15</v>
      </c>
      <c r="D18" s="240" t="str">
        <f t="shared" si="19"/>
        <v>0.15 - 15</v>
      </c>
      <c r="E18" s="219">
        <f t="shared" si="1"/>
        <v>15</v>
      </c>
      <c r="F18" s="290" t="s">
        <v>28</v>
      </c>
      <c r="G18" s="258">
        <v>133</v>
      </c>
      <c r="H18" s="258">
        <v>0.29</v>
      </c>
      <c r="I18" s="291" t="s">
        <v>28</v>
      </c>
      <c r="J18" s="256">
        <f t="shared" si="2"/>
        <v>0.133</v>
      </c>
      <c r="K18" s="256">
        <f>H18/1000</f>
        <v>0.00029</v>
      </c>
      <c r="L18" s="258" t="s">
        <v>72</v>
      </c>
      <c r="M18" s="258" t="s">
        <v>106</v>
      </c>
      <c r="N18" s="286" t="s">
        <v>28</v>
      </c>
      <c r="O18" s="256" t="s">
        <v>169</v>
      </c>
      <c r="P18" s="256" t="s">
        <v>173</v>
      </c>
      <c r="Q18" s="288" t="s">
        <v>28</v>
      </c>
      <c r="R18" s="286" t="s">
        <v>28</v>
      </c>
      <c r="S18" s="258">
        <v>43.6</v>
      </c>
      <c r="T18" s="257" t="str">
        <f t="shared" si="3"/>
        <v>BDL</v>
      </c>
      <c r="U18" s="257">
        <f t="shared" si="4"/>
        <v>0.0436</v>
      </c>
      <c r="V18" s="289" t="s">
        <v>28</v>
      </c>
      <c r="W18" s="289" t="s">
        <v>28</v>
      </c>
      <c r="X18" s="255" t="s">
        <v>28</v>
      </c>
      <c r="Y18" s="255" t="s">
        <v>28</v>
      </c>
      <c r="Z18" s="286" t="s">
        <v>28</v>
      </c>
      <c r="AA18" s="258">
        <v>24.9</v>
      </c>
      <c r="AB18" s="255" t="s">
        <v>28</v>
      </c>
      <c r="AC18" s="255">
        <f t="shared" si="8"/>
        <v>0.0249</v>
      </c>
      <c r="AD18" s="258">
        <v>42.3</v>
      </c>
      <c r="AE18" s="258">
        <v>111</v>
      </c>
      <c r="AF18" s="255">
        <f t="shared" si="9"/>
        <v>0.0423</v>
      </c>
      <c r="AG18" s="255">
        <f t="shared" si="9"/>
        <v>0.111</v>
      </c>
      <c r="AH18" s="286" t="s">
        <v>28</v>
      </c>
      <c r="AI18" s="286" t="s">
        <v>28</v>
      </c>
      <c r="AJ18" s="255" t="s">
        <v>28</v>
      </c>
      <c r="AK18" s="255" t="s">
        <v>28</v>
      </c>
      <c r="AL18" s="258">
        <v>27.6</v>
      </c>
      <c r="AM18" s="258">
        <v>53.9</v>
      </c>
      <c r="AN18" s="255">
        <f t="shared" si="20"/>
        <v>0.027600000000000003</v>
      </c>
      <c r="AO18" s="255">
        <f t="shared" si="10"/>
        <v>0.053899999999999997</v>
      </c>
      <c r="AP18" s="286" t="s">
        <v>28</v>
      </c>
      <c r="AQ18" s="258">
        <v>25.6</v>
      </c>
      <c r="AR18" s="255" t="s">
        <v>28</v>
      </c>
      <c r="AS18" s="255">
        <f t="shared" si="11"/>
        <v>0.0256</v>
      </c>
      <c r="AT18" s="286" t="s">
        <v>28</v>
      </c>
      <c r="AU18" s="286" t="s">
        <v>28</v>
      </c>
      <c r="AV18" s="286" t="s">
        <v>28</v>
      </c>
      <c r="AW18" s="255" t="s">
        <v>28</v>
      </c>
      <c r="AX18" s="255" t="str">
        <f t="shared" si="12"/>
        <v>BDL</v>
      </c>
      <c r="AY18" s="284" t="s">
        <v>28</v>
      </c>
      <c r="AZ18" s="286" t="s">
        <v>28</v>
      </c>
      <c r="BA18" s="258">
        <v>125</v>
      </c>
      <c r="BB18" s="286" t="s">
        <v>28</v>
      </c>
      <c r="BC18" s="255" t="str">
        <f t="shared" si="17"/>
        <v>BDL</v>
      </c>
      <c r="BD18" s="255">
        <f t="shared" si="13"/>
        <v>0.125</v>
      </c>
      <c r="BE18" s="284" t="s">
        <v>28</v>
      </c>
      <c r="BF18" s="258">
        <v>28.5</v>
      </c>
      <c r="BG18" s="258">
        <v>60.3</v>
      </c>
      <c r="BH18" s="255">
        <f t="shared" si="18"/>
        <v>0.0285</v>
      </c>
      <c r="BI18" s="255">
        <f t="shared" si="14"/>
        <v>0.0603</v>
      </c>
      <c r="BJ18" s="258">
        <v>73.9</v>
      </c>
      <c r="BK18" s="258">
        <v>95.5</v>
      </c>
      <c r="BL18" s="255">
        <f t="shared" si="6"/>
        <v>0.07390000000000001</v>
      </c>
      <c r="BM18" s="255">
        <f t="shared" si="7"/>
        <v>0.0955</v>
      </c>
      <c r="BN18" s="258">
        <v>136</v>
      </c>
      <c r="BO18" s="258">
        <v>49.6</v>
      </c>
      <c r="BP18" s="255">
        <f t="shared" si="5"/>
        <v>0.136</v>
      </c>
      <c r="BQ18" s="255">
        <f t="shared" si="15"/>
        <v>0.0496</v>
      </c>
      <c r="BR18" s="286" t="s">
        <v>28</v>
      </c>
      <c r="BS18" s="258">
        <v>24.5</v>
      </c>
      <c r="BT18" s="255" t="s">
        <v>28</v>
      </c>
      <c r="BU18" s="255">
        <f t="shared" si="16"/>
        <v>0.0245</v>
      </c>
      <c r="BV18" s="286" t="s">
        <v>28</v>
      </c>
      <c r="BW18" s="286" t="s">
        <v>28</v>
      </c>
      <c r="BX18" s="255" t="s">
        <v>28</v>
      </c>
      <c r="BY18" s="255" t="s">
        <v>28</v>
      </c>
      <c r="BZ18" s="286" t="s">
        <v>28</v>
      </c>
      <c r="CA18" s="308" t="s">
        <v>28</v>
      </c>
      <c r="CB18" s="280"/>
      <c r="CD18" s="280"/>
      <c r="CE18" s="280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60"/>
      <c r="CY18" s="53"/>
      <c r="CZ18" s="53"/>
      <c r="DA18" s="53"/>
      <c r="DB18" s="53"/>
    </row>
    <row r="19" spans="1:106" ht="12.75" customHeight="1">
      <c r="A19" s="102" t="s">
        <v>57</v>
      </c>
      <c r="B19" s="224" t="s">
        <v>149</v>
      </c>
      <c r="C19" s="231">
        <v>3.6</v>
      </c>
      <c r="D19" s="240" t="str">
        <f t="shared" si="19"/>
        <v>3.6 - 360</v>
      </c>
      <c r="E19" s="219">
        <f t="shared" si="1"/>
        <v>360</v>
      </c>
      <c r="F19" s="290" t="s">
        <v>28</v>
      </c>
      <c r="G19" s="258">
        <v>27.8</v>
      </c>
      <c r="H19" s="286" t="s">
        <v>28</v>
      </c>
      <c r="I19" s="291" t="s">
        <v>28</v>
      </c>
      <c r="J19" s="256">
        <f t="shared" si="2"/>
        <v>0.027800000000000002</v>
      </c>
      <c r="K19" s="288" t="s">
        <v>28</v>
      </c>
      <c r="L19" s="286" t="s">
        <v>28</v>
      </c>
      <c r="M19" s="286" t="s">
        <v>28</v>
      </c>
      <c r="N19" s="258">
        <v>0.04</v>
      </c>
      <c r="O19" s="288" t="s">
        <v>28</v>
      </c>
      <c r="P19" s="288" t="s">
        <v>28</v>
      </c>
      <c r="Q19" s="256">
        <v>0.0004</v>
      </c>
      <c r="R19" s="286" t="s">
        <v>28</v>
      </c>
      <c r="S19" s="258">
        <v>28.8</v>
      </c>
      <c r="T19" s="257" t="str">
        <f t="shared" si="3"/>
        <v>BDL</v>
      </c>
      <c r="U19" s="257">
        <f t="shared" si="4"/>
        <v>0.0288</v>
      </c>
      <c r="V19" s="289" t="s">
        <v>28</v>
      </c>
      <c r="W19" s="289" t="s">
        <v>28</v>
      </c>
      <c r="X19" s="255" t="s">
        <v>28</v>
      </c>
      <c r="Y19" s="255" t="s">
        <v>28</v>
      </c>
      <c r="Z19" s="286" t="s">
        <v>28</v>
      </c>
      <c r="AA19" s="286" t="s">
        <v>28</v>
      </c>
      <c r="AB19" s="255" t="s">
        <v>28</v>
      </c>
      <c r="AC19" s="255" t="str">
        <f t="shared" si="8"/>
        <v>BDL</v>
      </c>
      <c r="AD19" s="286" t="s">
        <v>28</v>
      </c>
      <c r="AE19" s="286" t="s">
        <v>28</v>
      </c>
      <c r="AF19" s="255" t="str">
        <f t="shared" si="9"/>
        <v>BDL</v>
      </c>
      <c r="AG19" s="255" t="str">
        <f t="shared" si="9"/>
        <v>BDL</v>
      </c>
      <c r="AH19" s="286" t="s">
        <v>28</v>
      </c>
      <c r="AI19" s="286" t="s">
        <v>28</v>
      </c>
      <c r="AJ19" s="255" t="s">
        <v>28</v>
      </c>
      <c r="AK19" s="255" t="s">
        <v>28</v>
      </c>
      <c r="AL19" s="286" t="s">
        <v>28</v>
      </c>
      <c r="AM19" s="286" t="s">
        <v>28</v>
      </c>
      <c r="AN19" s="255" t="str">
        <f t="shared" si="20"/>
        <v>BDL</v>
      </c>
      <c r="AO19" s="255" t="str">
        <f t="shared" si="10"/>
        <v>BDL</v>
      </c>
      <c r="AP19" s="286" t="s">
        <v>28</v>
      </c>
      <c r="AQ19" s="286" t="s">
        <v>28</v>
      </c>
      <c r="AR19" s="255" t="s">
        <v>28</v>
      </c>
      <c r="AS19" s="255" t="str">
        <f t="shared" si="11"/>
        <v>BDL</v>
      </c>
      <c r="AT19" s="286" t="s">
        <v>28</v>
      </c>
      <c r="AU19" s="286" t="s">
        <v>28</v>
      </c>
      <c r="AV19" s="286" t="s">
        <v>28</v>
      </c>
      <c r="AW19" s="255" t="s">
        <v>28</v>
      </c>
      <c r="AX19" s="255" t="str">
        <f t="shared" si="12"/>
        <v>BDL</v>
      </c>
      <c r="AY19" s="284" t="s">
        <v>28</v>
      </c>
      <c r="AZ19" s="286" t="s">
        <v>28</v>
      </c>
      <c r="BA19" s="286" t="s">
        <v>28</v>
      </c>
      <c r="BB19" s="286" t="s">
        <v>28</v>
      </c>
      <c r="BC19" s="255" t="str">
        <f t="shared" si="17"/>
        <v>BDL</v>
      </c>
      <c r="BD19" s="255" t="str">
        <f t="shared" si="13"/>
        <v>BDL</v>
      </c>
      <c r="BE19" s="284" t="s">
        <v>28</v>
      </c>
      <c r="BF19" s="286" t="s">
        <v>28</v>
      </c>
      <c r="BG19" s="286" t="s">
        <v>28</v>
      </c>
      <c r="BH19" s="255" t="str">
        <f t="shared" si="18"/>
        <v>BDL</v>
      </c>
      <c r="BI19" s="255" t="str">
        <f t="shared" si="14"/>
        <v>BDL</v>
      </c>
      <c r="BJ19" s="286" t="s">
        <v>28</v>
      </c>
      <c r="BK19" s="286" t="s">
        <v>28</v>
      </c>
      <c r="BL19" s="255" t="str">
        <f t="shared" si="6"/>
        <v>BDL</v>
      </c>
      <c r="BM19" s="255" t="str">
        <f t="shared" si="7"/>
        <v>BDL</v>
      </c>
      <c r="BN19" s="286" t="s">
        <v>28</v>
      </c>
      <c r="BO19" s="286" t="s">
        <v>28</v>
      </c>
      <c r="BP19" s="255" t="str">
        <f t="shared" si="5"/>
        <v>BDL</v>
      </c>
      <c r="BQ19" s="255" t="str">
        <f t="shared" si="15"/>
        <v>BDL</v>
      </c>
      <c r="BR19" s="286" t="s">
        <v>28</v>
      </c>
      <c r="BS19" s="286" t="s">
        <v>28</v>
      </c>
      <c r="BT19" s="255" t="s">
        <v>28</v>
      </c>
      <c r="BU19" s="255" t="str">
        <f t="shared" si="16"/>
        <v>BDL</v>
      </c>
      <c r="BV19" s="286" t="s">
        <v>28</v>
      </c>
      <c r="BW19" s="286" t="s">
        <v>28</v>
      </c>
      <c r="BX19" s="255" t="s">
        <v>28</v>
      </c>
      <c r="BY19" s="255" t="s">
        <v>28</v>
      </c>
      <c r="BZ19" s="286" t="s">
        <v>28</v>
      </c>
      <c r="CA19" s="308" t="s">
        <v>28</v>
      </c>
      <c r="CB19" s="280"/>
      <c r="CD19" s="280"/>
      <c r="CE19" s="261"/>
      <c r="CF19" s="54"/>
      <c r="CG19" s="54"/>
      <c r="CH19" s="35"/>
      <c r="CI19" s="54"/>
      <c r="CJ19" s="35"/>
      <c r="CK19" s="54"/>
      <c r="CL19" s="35"/>
      <c r="CM19" s="54"/>
      <c r="CN19" s="54"/>
      <c r="CO19" s="54"/>
      <c r="CP19" s="54"/>
      <c r="CQ19" s="54"/>
      <c r="CR19" s="54"/>
      <c r="CS19" s="35"/>
      <c r="CT19" s="54"/>
      <c r="CU19" s="35"/>
      <c r="CV19" s="35"/>
      <c r="CW19" s="35"/>
      <c r="CX19" s="60"/>
      <c r="CY19" s="53"/>
      <c r="CZ19" s="53"/>
      <c r="DA19" s="53"/>
      <c r="DB19" s="53"/>
    </row>
    <row r="20" spans="1:106" ht="12.75" customHeight="1">
      <c r="A20" s="102" t="s">
        <v>58</v>
      </c>
      <c r="B20" s="224" t="s">
        <v>150</v>
      </c>
      <c r="C20" s="233">
        <v>1720</v>
      </c>
      <c r="D20" s="240" t="s">
        <v>138</v>
      </c>
      <c r="E20" s="221">
        <f t="shared" si="1"/>
        <v>172000</v>
      </c>
      <c r="F20" s="290" t="s">
        <v>28</v>
      </c>
      <c r="G20" s="258">
        <v>224</v>
      </c>
      <c r="H20" s="286" t="s">
        <v>28</v>
      </c>
      <c r="I20" s="291" t="s">
        <v>28</v>
      </c>
      <c r="J20" s="256">
        <f t="shared" si="2"/>
        <v>0.224</v>
      </c>
      <c r="K20" s="288" t="s">
        <v>28</v>
      </c>
      <c r="L20" s="258" t="s">
        <v>96</v>
      </c>
      <c r="M20" s="258" t="s">
        <v>107</v>
      </c>
      <c r="N20" s="286" t="s">
        <v>28</v>
      </c>
      <c r="O20" s="256" t="s">
        <v>170</v>
      </c>
      <c r="P20" s="256" t="s">
        <v>174</v>
      </c>
      <c r="Q20" s="288" t="s">
        <v>28</v>
      </c>
      <c r="R20" s="286" t="s">
        <v>28</v>
      </c>
      <c r="S20" s="258">
        <v>33.1</v>
      </c>
      <c r="T20" s="257" t="str">
        <f t="shared" si="3"/>
        <v>BDL</v>
      </c>
      <c r="U20" s="257">
        <f t="shared" si="4"/>
        <v>0.033100000000000004</v>
      </c>
      <c r="V20" s="289" t="s">
        <v>28</v>
      </c>
      <c r="W20" s="289" t="s">
        <v>28</v>
      </c>
      <c r="X20" s="255" t="s">
        <v>28</v>
      </c>
      <c r="Y20" s="255" t="s">
        <v>28</v>
      </c>
      <c r="Z20" s="286" t="s">
        <v>28</v>
      </c>
      <c r="AA20" s="286" t="s">
        <v>28</v>
      </c>
      <c r="AB20" s="255" t="s">
        <v>28</v>
      </c>
      <c r="AC20" s="255" t="str">
        <f t="shared" si="8"/>
        <v>BDL</v>
      </c>
      <c r="AD20" s="286" t="s">
        <v>28</v>
      </c>
      <c r="AE20" s="258">
        <v>64.8</v>
      </c>
      <c r="AF20" s="255" t="str">
        <f t="shared" si="9"/>
        <v>BDL</v>
      </c>
      <c r="AG20" s="255">
        <f t="shared" si="9"/>
        <v>0.0648</v>
      </c>
      <c r="AH20" s="286" t="s">
        <v>28</v>
      </c>
      <c r="AI20" s="286" t="s">
        <v>28</v>
      </c>
      <c r="AJ20" s="255" t="s">
        <v>28</v>
      </c>
      <c r="AK20" s="255" t="s">
        <v>28</v>
      </c>
      <c r="AL20" s="286" t="s">
        <v>28</v>
      </c>
      <c r="AM20" s="258">
        <v>37</v>
      </c>
      <c r="AN20" s="255" t="str">
        <f t="shared" si="20"/>
        <v>BDL</v>
      </c>
      <c r="AO20" s="255">
        <f t="shared" si="10"/>
        <v>0.037</v>
      </c>
      <c r="AP20" s="286" t="s">
        <v>28</v>
      </c>
      <c r="AQ20" s="286" t="s">
        <v>28</v>
      </c>
      <c r="AR20" s="255" t="s">
        <v>28</v>
      </c>
      <c r="AS20" s="255" t="str">
        <f t="shared" si="11"/>
        <v>BDL</v>
      </c>
      <c r="AT20" s="286" t="s">
        <v>28</v>
      </c>
      <c r="AU20" s="286" t="s">
        <v>28</v>
      </c>
      <c r="AV20" s="286" t="s">
        <v>28</v>
      </c>
      <c r="AW20" s="255" t="s">
        <v>28</v>
      </c>
      <c r="AX20" s="255" t="str">
        <f t="shared" si="12"/>
        <v>BDL</v>
      </c>
      <c r="AY20" s="284" t="s">
        <v>28</v>
      </c>
      <c r="AZ20" s="286" t="s">
        <v>28</v>
      </c>
      <c r="BA20" s="258">
        <v>39.3</v>
      </c>
      <c r="BB20" s="286" t="s">
        <v>28</v>
      </c>
      <c r="BC20" s="255" t="str">
        <f t="shared" si="17"/>
        <v>BDL</v>
      </c>
      <c r="BD20" s="255">
        <f t="shared" si="13"/>
        <v>0.039299999999999995</v>
      </c>
      <c r="BE20" s="284" t="s">
        <v>28</v>
      </c>
      <c r="BF20" s="286" t="s">
        <v>28</v>
      </c>
      <c r="BG20" s="258">
        <v>53.7</v>
      </c>
      <c r="BH20" s="255" t="str">
        <f t="shared" si="18"/>
        <v>BDL</v>
      </c>
      <c r="BI20" s="255">
        <f t="shared" si="14"/>
        <v>0.053700000000000005</v>
      </c>
      <c r="BJ20" s="258">
        <v>133</v>
      </c>
      <c r="BK20" s="258">
        <v>192</v>
      </c>
      <c r="BL20" s="255">
        <f t="shared" si="6"/>
        <v>0.133</v>
      </c>
      <c r="BM20" s="255">
        <f t="shared" si="7"/>
        <v>0.192</v>
      </c>
      <c r="BN20" s="258">
        <v>172</v>
      </c>
      <c r="BO20" s="258">
        <v>62.5</v>
      </c>
      <c r="BP20" s="255">
        <f t="shared" si="5"/>
        <v>0.172</v>
      </c>
      <c r="BQ20" s="255">
        <f t="shared" si="15"/>
        <v>0.0625</v>
      </c>
      <c r="BR20" s="286" t="s">
        <v>28</v>
      </c>
      <c r="BS20" s="286" t="s">
        <v>28</v>
      </c>
      <c r="BT20" s="255" t="s">
        <v>28</v>
      </c>
      <c r="BU20" s="255" t="str">
        <f t="shared" si="16"/>
        <v>BDL</v>
      </c>
      <c r="BV20" s="286" t="s">
        <v>28</v>
      </c>
      <c r="BW20" s="286" t="s">
        <v>28</v>
      </c>
      <c r="BX20" s="255" t="s">
        <v>28</v>
      </c>
      <c r="BY20" s="255" t="s">
        <v>28</v>
      </c>
      <c r="BZ20" s="286" t="s">
        <v>28</v>
      </c>
      <c r="CA20" s="308" t="s">
        <v>28</v>
      </c>
      <c r="CB20" s="280"/>
      <c r="CD20" s="280"/>
      <c r="CE20" s="280"/>
      <c r="CF20" s="35"/>
      <c r="CG20" s="35"/>
      <c r="CH20" s="35"/>
      <c r="CI20" s="35"/>
      <c r="CJ20" s="35"/>
      <c r="CK20" s="35"/>
      <c r="CL20" s="35"/>
      <c r="CM20" s="35"/>
      <c r="CN20" s="54"/>
      <c r="CO20" s="35"/>
      <c r="CP20" s="35"/>
      <c r="CQ20" s="35"/>
      <c r="CR20" s="35"/>
      <c r="CS20" s="35"/>
      <c r="CT20" s="35"/>
      <c r="CU20" s="35"/>
      <c r="CV20" s="35"/>
      <c r="CW20" s="61"/>
      <c r="CX20" s="60"/>
      <c r="CY20" s="53"/>
      <c r="CZ20" s="53"/>
      <c r="DA20" s="53"/>
      <c r="DB20" s="53"/>
    </row>
    <row r="21" spans="1:106" ht="12.75" customHeight="1">
      <c r="A21" s="102" t="s">
        <v>59</v>
      </c>
      <c r="B21" s="224" t="s">
        <v>151</v>
      </c>
      <c r="C21" s="231">
        <v>1700</v>
      </c>
      <c r="D21" s="240" t="str">
        <f>C21&amp;" - "&amp;100*C21</f>
        <v>1700 - 170000</v>
      </c>
      <c r="E21" s="219">
        <f t="shared" si="1"/>
        <v>170000</v>
      </c>
      <c r="F21" s="290" t="s">
        <v>28</v>
      </c>
      <c r="G21" s="258">
        <v>357</v>
      </c>
      <c r="H21" s="286" t="s">
        <v>28</v>
      </c>
      <c r="I21" s="291" t="s">
        <v>28</v>
      </c>
      <c r="J21" s="256">
        <f t="shared" si="2"/>
        <v>0.357</v>
      </c>
      <c r="K21" s="288" t="s">
        <v>28</v>
      </c>
      <c r="L21" s="258" t="s">
        <v>97</v>
      </c>
      <c r="M21" s="258" t="s">
        <v>108</v>
      </c>
      <c r="N21" s="286" t="s">
        <v>28</v>
      </c>
      <c r="O21" s="256" t="s">
        <v>171</v>
      </c>
      <c r="P21" s="256" t="s">
        <v>175</v>
      </c>
      <c r="Q21" s="288" t="s">
        <v>28</v>
      </c>
      <c r="R21" s="286" t="s">
        <v>28</v>
      </c>
      <c r="S21" s="258">
        <v>51.5</v>
      </c>
      <c r="T21" s="257" t="str">
        <f t="shared" si="3"/>
        <v>BDL</v>
      </c>
      <c r="U21" s="257">
        <f t="shared" si="4"/>
        <v>0.0515</v>
      </c>
      <c r="V21" s="289" t="s">
        <v>28</v>
      </c>
      <c r="W21" s="289" t="s">
        <v>28</v>
      </c>
      <c r="X21" s="255" t="s">
        <v>28</v>
      </c>
      <c r="Y21" s="255" t="s">
        <v>28</v>
      </c>
      <c r="Z21" s="286" t="s">
        <v>28</v>
      </c>
      <c r="AA21" s="258">
        <v>34.9</v>
      </c>
      <c r="AB21" s="255" t="s">
        <v>28</v>
      </c>
      <c r="AC21" s="255">
        <f t="shared" si="8"/>
        <v>0.0349</v>
      </c>
      <c r="AD21" s="258">
        <v>53.8</v>
      </c>
      <c r="AE21" s="258">
        <v>163</v>
      </c>
      <c r="AF21" s="255">
        <f t="shared" si="9"/>
        <v>0.0538</v>
      </c>
      <c r="AG21" s="255">
        <f t="shared" si="9"/>
        <v>0.163</v>
      </c>
      <c r="AH21" s="286" t="s">
        <v>28</v>
      </c>
      <c r="AI21" s="286" t="s">
        <v>28</v>
      </c>
      <c r="AJ21" s="255" t="s">
        <v>28</v>
      </c>
      <c r="AK21" s="255" t="s">
        <v>28</v>
      </c>
      <c r="AL21" s="258">
        <v>33.1</v>
      </c>
      <c r="AM21" s="258">
        <v>110</v>
      </c>
      <c r="AN21" s="255">
        <f t="shared" si="20"/>
        <v>0.033100000000000004</v>
      </c>
      <c r="AO21" s="255">
        <f t="shared" si="10"/>
        <v>0.11</v>
      </c>
      <c r="AP21" s="286" t="s">
        <v>28</v>
      </c>
      <c r="AQ21" s="258">
        <v>36.7</v>
      </c>
      <c r="AR21" s="255" t="s">
        <v>28</v>
      </c>
      <c r="AS21" s="255">
        <f t="shared" si="11"/>
        <v>0.0367</v>
      </c>
      <c r="AT21" s="286" t="s">
        <v>28</v>
      </c>
      <c r="AU21" s="258">
        <v>37.5</v>
      </c>
      <c r="AV21" s="286" t="s">
        <v>28</v>
      </c>
      <c r="AW21" s="255" t="s">
        <v>28</v>
      </c>
      <c r="AX21" s="255">
        <f t="shared" si="12"/>
        <v>0.0375</v>
      </c>
      <c r="AY21" s="284" t="s">
        <v>28</v>
      </c>
      <c r="AZ21" s="258">
        <v>24.5</v>
      </c>
      <c r="BA21" s="258">
        <v>93.2</v>
      </c>
      <c r="BB21" s="286" t="s">
        <v>28</v>
      </c>
      <c r="BC21" s="255">
        <f t="shared" si="17"/>
        <v>0.0245</v>
      </c>
      <c r="BD21" s="255">
        <f t="shared" si="13"/>
        <v>0.0932</v>
      </c>
      <c r="BE21" s="284" t="s">
        <v>28</v>
      </c>
      <c r="BF21" s="258">
        <v>23.7</v>
      </c>
      <c r="BG21" s="258">
        <v>128</v>
      </c>
      <c r="BH21" s="255">
        <f t="shared" si="18"/>
        <v>0.0237</v>
      </c>
      <c r="BI21" s="255">
        <f t="shared" si="14"/>
        <v>0.128</v>
      </c>
      <c r="BJ21" s="258">
        <v>197</v>
      </c>
      <c r="BK21" s="258">
        <v>330</v>
      </c>
      <c r="BL21" s="255">
        <f t="shared" si="6"/>
        <v>0.197</v>
      </c>
      <c r="BM21" s="255">
        <f t="shared" si="7"/>
        <v>0.33</v>
      </c>
      <c r="BN21" s="258" t="s">
        <v>75</v>
      </c>
      <c r="BO21" s="258">
        <v>109</v>
      </c>
      <c r="BP21" s="255" t="e">
        <f t="shared" si="5"/>
        <v>#VALUE!</v>
      </c>
      <c r="BQ21" s="255">
        <f t="shared" si="15"/>
        <v>0.109</v>
      </c>
      <c r="BR21" s="286" t="s">
        <v>28</v>
      </c>
      <c r="BS21" s="258">
        <v>35.2</v>
      </c>
      <c r="BT21" s="255" t="s">
        <v>28</v>
      </c>
      <c r="BU21" s="255">
        <f t="shared" si="16"/>
        <v>0.0352</v>
      </c>
      <c r="BV21" s="286" t="s">
        <v>28</v>
      </c>
      <c r="BW21" s="286" t="s">
        <v>28</v>
      </c>
      <c r="BX21" s="255" t="s">
        <v>28</v>
      </c>
      <c r="BY21" s="255" t="s">
        <v>28</v>
      </c>
      <c r="BZ21" s="286" t="s">
        <v>28</v>
      </c>
      <c r="CA21" s="308" t="s">
        <v>28</v>
      </c>
      <c r="CB21" s="280"/>
      <c r="CD21" s="280"/>
      <c r="CE21" s="280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60"/>
      <c r="CY21" s="53"/>
      <c r="CZ21" s="53"/>
      <c r="DA21" s="53"/>
      <c r="DB21" s="53"/>
    </row>
    <row r="22" spans="1:106" ht="12.75" customHeight="1">
      <c r="A22" s="103" t="s">
        <v>73</v>
      </c>
      <c r="B22" s="227" t="s">
        <v>160</v>
      </c>
      <c r="C22" s="235">
        <v>0.35</v>
      </c>
      <c r="D22" s="240" t="str">
        <f aca="true" t="shared" si="21" ref="D22:D30">C22&amp;" - "&amp;100*C22</f>
        <v>0.35 - 35</v>
      </c>
      <c r="E22" s="219">
        <f aca="true" t="shared" si="22" ref="E22:E31">C22*100</f>
        <v>35</v>
      </c>
      <c r="F22" s="290" t="s">
        <v>28</v>
      </c>
      <c r="G22" s="286" t="s">
        <v>28</v>
      </c>
      <c r="H22" s="286" t="s">
        <v>28</v>
      </c>
      <c r="I22" s="291" t="s">
        <v>28</v>
      </c>
      <c r="J22" s="288" t="s">
        <v>28</v>
      </c>
      <c r="K22" s="288" t="s">
        <v>28</v>
      </c>
      <c r="L22" s="286" t="s">
        <v>28</v>
      </c>
      <c r="M22" s="286" t="s">
        <v>28</v>
      </c>
      <c r="N22" s="286" t="s">
        <v>28</v>
      </c>
      <c r="O22" s="288" t="s">
        <v>28</v>
      </c>
      <c r="P22" s="288" t="s">
        <v>28</v>
      </c>
      <c r="Q22" s="288" t="s">
        <v>28</v>
      </c>
      <c r="R22" s="286" t="s">
        <v>28</v>
      </c>
      <c r="S22" s="286" t="s">
        <v>28</v>
      </c>
      <c r="T22" s="257" t="str">
        <f t="shared" si="3"/>
        <v>BDL</v>
      </c>
      <c r="U22" s="257" t="str">
        <f t="shared" si="4"/>
        <v>BDL</v>
      </c>
      <c r="V22" s="289" t="s">
        <v>28</v>
      </c>
      <c r="W22" s="289" t="s">
        <v>28</v>
      </c>
      <c r="X22" s="255" t="s">
        <v>28</v>
      </c>
      <c r="Y22" s="255" t="s">
        <v>28</v>
      </c>
      <c r="Z22" s="286" t="s">
        <v>28</v>
      </c>
      <c r="AA22" s="286" t="s">
        <v>28</v>
      </c>
      <c r="AB22" s="255" t="s">
        <v>28</v>
      </c>
      <c r="AC22" s="255" t="str">
        <f t="shared" si="8"/>
        <v>BDL</v>
      </c>
      <c r="AD22" s="286" t="s">
        <v>28</v>
      </c>
      <c r="AE22" s="286" t="s">
        <v>28</v>
      </c>
      <c r="AF22" s="255" t="str">
        <f t="shared" si="9"/>
        <v>BDL</v>
      </c>
      <c r="AG22" s="255" t="str">
        <f t="shared" si="9"/>
        <v>BDL</v>
      </c>
      <c r="AH22" s="286" t="s">
        <v>28</v>
      </c>
      <c r="AI22" s="286" t="s">
        <v>28</v>
      </c>
      <c r="AJ22" s="255" t="s">
        <v>28</v>
      </c>
      <c r="AK22" s="255" t="s">
        <v>28</v>
      </c>
      <c r="AL22" s="286" t="s">
        <v>28</v>
      </c>
      <c r="AM22" s="286" t="s">
        <v>28</v>
      </c>
      <c r="AN22" s="255" t="str">
        <f t="shared" si="20"/>
        <v>BDL</v>
      </c>
      <c r="AO22" s="255" t="str">
        <f t="shared" si="10"/>
        <v>BDL</v>
      </c>
      <c r="AP22" s="286" t="s">
        <v>28</v>
      </c>
      <c r="AQ22" s="286" t="s">
        <v>28</v>
      </c>
      <c r="AR22" s="255" t="s">
        <v>28</v>
      </c>
      <c r="AS22" s="255" t="str">
        <f t="shared" si="11"/>
        <v>BDL</v>
      </c>
      <c r="AT22" s="286" t="s">
        <v>28</v>
      </c>
      <c r="AU22" s="286" t="s">
        <v>28</v>
      </c>
      <c r="AV22" s="286" t="s">
        <v>28</v>
      </c>
      <c r="AW22" s="255" t="s">
        <v>28</v>
      </c>
      <c r="AX22" s="255" t="str">
        <f t="shared" si="12"/>
        <v>BDL</v>
      </c>
      <c r="AY22" s="284" t="s">
        <v>28</v>
      </c>
      <c r="AZ22" s="286" t="s">
        <v>28</v>
      </c>
      <c r="BA22" s="286" t="s">
        <v>28</v>
      </c>
      <c r="BB22" s="286" t="s">
        <v>28</v>
      </c>
      <c r="BC22" s="255" t="str">
        <f t="shared" si="17"/>
        <v>BDL</v>
      </c>
      <c r="BD22" s="255" t="str">
        <f t="shared" si="13"/>
        <v>BDL</v>
      </c>
      <c r="BE22" s="284" t="s">
        <v>28</v>
      </c>
      <c r="BF22" s="286" t="s">
        <v>28</v>
      </c>
      <c r="BG22" s="286" t="s">
        <v>28</v>
      </c>
      <c r="BH22" s="255" t="str">
        <f t="shared" si="18"/>
        <v>BDL</v>
      </c>
      <c r="BI22" s="255" t="str">
        <f t="shared" si="14"/>
        <v>BDL</v>
      </c>
      <c r="BJ22" s="286" t="s">
        <v>28</v>
      </c>
      <c r="BK22" s="286" t="s">
        <v>28</v>
      </c>
      <c r="BL22" s="255" t="str">
        <f t="shared" si="6"/>
        <v>BDL</v>
      </c>
      <c r="BM22" s="255" t="str">
        <f t="shared" si="7"/>
        <v>BDL</v>
      </c>
      <c r="BN22" s="286" t="s">
        <v>28</v>
      </c>
      <c r="BO22" s="286" t="s">
        <v>28</v>
      </c>
      <c r="BP22" s="255" t="str">
        <f t="shared" si="5"/>
        <v>BDL</v>
      </c>
      <c r="BQ22" s="255" t="str">
        <f t="shared" si="15"/>
        <v>BDL</v>
      </c>
      <c r="BR22" s="286" t="s">
        <v>28</v>
      </c>
      <c r="BS22" s="286" t="s">
        <v>28</v>
      </c>
      <c r="BT22" s="255" t="s">
        <v>28</v>
      </c>
      <c r="BU22" s="255" t="str">
        <f t="shared" si="16"/>
        <v>BDL</v>
      </c>
      <c r="BV22" s="286" t="s">
        <v>28</v>
      </c>
      <c r="BW22" s="286" t="s">
        <v>28</v>
      </c>
      <c r="BX22" s="255" t="s">
        <v>28</v>
      </c>
      <c r="BY22" s="255" t="s">
        <v>28</v>
      </c>
      <c r="BZ22" s="286" t="s">
        <v>28</v>
      </c>
      <c r="CA22" s="308" t="s">
        <v>28</v>
      </c>
      <c r="CB22" s="280"/>
      <c r="CD22" s="280"/>
      <c r="CE22" s="280"/>
      <c r="CF22" s="54"/>
      <c r="CG22" s="54"/>
      <c r="CH22" s="35"/>
      <c r="CI22" s="54"/>
      <c r="CJ22" s="35"/>
      <c r="CK22" s="54"/>
      <c r="CL22" s="35"/>
      <c r="CM22" s="54"/>
      <c r="CN22" s="54"/>
      <c r="CO22" s="35"/>
      <c r="CP22" s="54"/>
      <c r="CQ22" s="54"/>
      <c r="CR22" s="35"/>
      <c r="CS22" s="35"/>
      <c r="CT22" s="35"/>
      <c r="CU22" s="35"/>
      <c r="CV22" s="35"/>
      <c r="CW22" s="61"/>
      <c r="CX22" s="62"/>
      <c r="CY22" s="53"/>
      <c r="CZ22" s="53"/>
      <c r="DA22" s="53"/>
      <c r="DB22" s="53"/>
    </row>
    <row r="23" spans="1:106" ht="12.75" customHeight="1">
      <c r="A23" s="102" t="s">
        <v>60</v>
      </c>
      <c r="B23" s="227" t="s">
        <v>161</v>
      </c>
      <c r="C23" s="234">
        <v>410</v>
      </c>
      <c r="D23" s="240" t="str">
        <f t="shared" si="21"/>
        <v>410 - 41000</v>
      </c>
      <c r="E23" s="219">
        <f t="shared" si="22"/>
        <v>41000</v>
      </c>
      <c r="F23" s="290" t="s">
        <v>28</v>
      </c>
      <c r="G23" s="286" t="s">
        <v>28</v>
      </c>
      <c r="H23" s="286" t="s">
        <v>28</v>
      </c>
      <c r="I23" s="291" t="s">
        <v>28</v>
      </c>
      <c r="J23" s="288" t="s">
        <v>28</v>
      </c>
      <c r="K23" s="288" t="s">
        <v>28</v>
      </c>
      <c r="L23" s="258">
        <v>712</v>
      </c>
      <c r="M23" s="286" t="s">
        <v>28</v>
      </c>
      <c r="N23" s="286" t="s">
        <v>28</v>
      </c>
      <c r="O23" s="256">
        <v>0.712</v>
      </c>
      <c r="P23" s="288" t="s">
        <v>28</v>
      </c>
      <c r="Q23" s="288" t="s">
        <v>28</v>
      </c>
      <c r="R23" s="286" t="s">
        <v>28</v>
      </c>
      <c r="S23" s="286" t="s">
        <v>28</v>
      </c>
      <c r="T23" s="257" t="str">
        <f t="shared" si="3"/>
        <v>BDL</v>
      </c>
      <c r="U23" s="257" t="str">
        <f t="shared" si="4"/>
        <v>BDL</v>
      </c>
      <c r="V23" s="289" t="s">
        <v>28</v>
      </c>
      <c r="W23" s="289" t="s">
        <v>28</v>
      </c>
      <c r="X23" s="255" t="s">
        <v>28</v>
      </c>
      <c r="Y23" s="255" t="s">
        <v>28</v>
      </c>
      <c r="Z23" s="286" t="s">
        <v>28</v>
      </c>
      <c r="AA23" s="286" t="s">
        <v>28</v>
      </c>
      <c r="AB23" s="255" t="s">
        <v>28</v>
      </c>
      <c r="AC23" s="255" t="str">
        <f t="shared" si="8"/>
        <v>BDL</v>
      </c>
      <c r="AD23" s="286" t="s">
        <v>28</v>
      </c>
      <c r="AE23" s="286" t="s">
        <v>28</v>
      </c>
      <c r="AF23" s="255" t="str">
        <f t="shared" si="9"/>
        <v>BDL</v>
      </c>
      <c r="AG23" s="255" t="str">
        <f t="shared" si="9"/>
        <v>BDL</v>
      </c>
      <c r="AH23" s="286" t="s">
        <v>28</v>
      </c>
      <c r="AI23" s="286" t="s">
        <v>28</v>
      </c>
      <c r="AJ23" s="255" t="s">
        <v>28</v>
      </c>
      <c r="AK23" s="255" t="s">
        <v>28</v>
      </c>
      <c r="AL23" s="258">
        <v>440</v>
      </c>
      <c r="AM23" s="286" t="s">
        <v>28</v>
      </c>
      <c r="AN23" s="255">
        <f t="shared" si="20"/>
        <v>0.44</v>
      </c>
      <c r="AO23" s="255" t="str">
        <f t="shared" si="10"/>
        <v>BDL</v>
      </c>
      <c r="AP23" s="286" t="s">
        <v>28</v>
      </c>
      <c r="AQ23" s="286" t="s">
        <v>28</v>
      </c>
      <c r="AR23" s="255" t="s">
        <v>28</v>
      </c>
      <c r="AS23" s="255" t="str">
        <f t="shared" si="11"/>
        <v>BDL</v>
      </c>
      <c r="AT23" s="286" t="s">
        <v>28</v>
      </c>
      <c r="AU23" s="286" t="s">
        <v>28</v>
      </c>
      <c r="AV23" s="286" t="s">
        <v>28</v>
      </c>
      <c r="AW23" s="255" t="s">
        <v>28</v>
      </c>
      <c r="AX23" s="255" t="str">
        <f t="shared" si="12"/>
        <v>BDL</v>
      </c>
      <c r="AY23" s="284" t="s">
        <v>28</v>
      </c>
      <c r="AZ23" s="286" t="s">
        <v>28</v>
      </c>
      <c r="BA23" s="286" t="s">
        <v>28</v>
      </c>
      <c r="BB23" s="286" t="s">
        <v>28</v>
      </c>
      <c r="BC23" s="255" t="str">
        <f t="shared" si="17"/>
        <v>BDL</v>
      </c>
      <c r="BD23" s="255" t="str">
        <f t="shared" si="13"/>
        <v>BDL</v>
      </c>
      <c r="BE23" s="284" t="s">
        <v>28</v>
      </c>
      <c r="BF23" s="286" t="s">
        <v>28</v>
      </c>
      <c r="BG23" s="286" t="s">
        <v>28</v>
      </c>
      <c r="BH23" s="255" t="str">
        <f t="shared" si="18"/>
        <v>BDL</v>
      </c>
      <c r="BI23" s="255" t="str">
        <f t="shared" si="14"/>
        <v>BDL</v>
      </c>
      <c r="BJ23" s="286" t="s">
        <v>28</v>
      </c>
      <c r="BK23" s="286" t="s">
        <v>28</v>
      </c>
      <c r="BL23" s="255" t="str">
        <f t="shared" si="6"/>
        <v>BDL</v>
      </c>
      <c r="BM23" s="255" t="str">
        <f t="shared" si="7"/>
        <v>BDL</v>
      </c>
      <c r="BN23" s="258">
        <v>2940</v>
      </c>
      <c r="BO23" s="258">
        <v>672</v>
      </c>
      <c r="BP23" s="255">
        <f t="shared" si="5"/>
        <v>2.94</v>
      </c>
      <c r="BQ23" s="255">
        <f t="shared" si="15"/>
        <v>0.672</v>
      </c>
      <c r="BR23" s="286" t="s">
        <v>28</v>
      </c>
      <c r="BS23" s="286" t="s">
        <v>28</v>
      </c>
      <c r="BT23" s="255" t="s">
        <v>28</v>
      </c>
      <c r="BU23" s="255" t="str">
        <f t="shared" si="16"/>
        <v>BDL</v>
      </c>
      <c r="BV23" s="286" t="s">
        <v>28</v>
      </c>
      <c r="BW23" s="286" t="s">
        <v>28</v>
      </c>
      <c r="BX23" s="255" t="s">
        <v>28</v>
      </c>
      <c r="BY23" s="255" t="s">
        <v>28</v>
      </c>
      <c r="BZ23" s="286" t="s">
        <v>28</v>
      </c>
      <c r="CA23" s="308" t="s">
        <v>28</v>
      </c>
      <c r="CB23" s="280"/>
      <c r="CD23" s="280"/>
      <c r="CE23" s="261"/>
      <c r="CF23" s="54"/>
      <c r="CG23" s="54"/>
      <c r="CH23" s="35"/>
      <c r="CI23" s="54"/>
      <c r="CJ23" s="35"/>
      <c r="CK23" s="54"/>
      <c r="CL23" s="35"/>
      <c r="CM23" s="54"/>
      <c r="CN23" s="54"/>
      <c r="CO23" s="54"/>
      <c r="CP23" s="54"/>
      <c r="CQ23" s="54"/>
      <c r="CR23" s="54"/>
      <c r="CS23" s="35"/>
      <c r="CT23" s="54"/>
      <c r="CU23" s="35"/>
      <c r="CV23" s="35"/>
      <c r="CW23" s="61"/>
      <c r="CX23" s="60"/>
      <c r="CY23" s="53"/>
      <c r="CZ23" s="53"/>
      <c r="DA23" s="53"/>
      <c r="DB23" s="53"/>
    </row>
    <row r="24" spans="1:106" ht="12.75" customHeight="1">
      <c r="A24" s="102" t="s">
        <v>61</v>
      </c>
      <c r="B24" s="224" t="s">
        <v>153</v>
      </c>
      <c r="C24" s="231">
        <v>0.29</v>
      </c>
      <c r="D24" s="240" t="str">
        <f t="shared" si="21"/>
        <v>0.29 - 29</v>
      </c>
      <c r="E24" s="219">
        <f t="shared" si="22"/>
        <v>28.999999999999996</v>
      </c>
      <c r="F24" s="290" t="s">
        <v>28</v>
      </c>
      <c r="G24" s="286" t="s">
        <v>28</v>
      </c>
      <c r="H24" s="286" t="s">
        <v>28</v>
      </c>
      <c r="I24" s="291" t="s">
        <v>28</v>
      </c>
      <c r="J24" s="288" t="s">
        <v>28</v>
      </c>
      <c r="K24" s="288" t="s">
        <v>28</v>
      </c>
      <c r="L24" s="286" t="s">
        <v>28</v>
      </c>
      <c r="M24" s="286" t="s">
        <v>28</v>
      </c>
      <c r="N24" s="286" t="s">
        <v>28</v>
      </c>
      <c r="O24" s="288" t="s">
        <v>28</v>
      </c>
      <c r="P24" s="288" t="s">
        <v>28</v>
      </c>
      <c r="Q24" s="288" t="s">
        <v>28</v>
      </c>
      <c r="R24" s="286" t="s">
        <v>28</v>
      </c>
      <c r="S24" s="286" t="s">
        <v>28</v>
      </c>
      <c r="T24" s="257" t="str">
        <f t="shared" si="3"/>
        <v>BDL</v>
      </c>
      <c r="U24" s="257" t="str">
        <f t="shared" si="4"/>
        <v>BDL</v>
      </c>
      <c r="V24" s="289" t="s">
        <v>28</v>
      </c>
      <c r="W24" s="289" t="s">
        <v>28</v>
      </c>
      <c r="X24" s="255" t="s">
        <v>28</v>
      </c>
      <c r="Y24" s="255" t="s">
        <v>28</v>
      </c>
      <c r="Z24" s="286" t="s">
        <v>28</v>
      </c>
      <c r="AA24" s="258">
        <v>4.27</v>
      </c>
      <c r="AB24" s="255" t="s">
        <v>28</v>
      </c>
      <c r="AC24" s="255">
        <f t="shared" si="8"/>
        <v>0.0042699999999999995</v>
      </c>
      <c r="AD24" s="286" t="s">
        <v>28</v>
      </c>
      <c r="AE24" s="286" t="s">
        <v>28</v>
      </c>
      <c r="AF24" s="255" t="str">
        <f t="shared" si="9"/>
        <v>BDL</v>
      </c>
      <c r="AG24" s="255" t="str">
        <f t="shared" si="9"/>
        <v>BDL</v>
      </c>
      <c r="AH24" s="286" t="s">
        <v>28</v>
      </c>
      <c r="AI24" s="286" t="s">
        <v>28</v>
      </c>
      <c r="AJ24" s="255" t="s">
        <v>28</v>
      </c>
      <c r="AK24" s="255" t="s">
        <v>28</v>
      </c>
      <c r="AL24" s="286" t="s">
        <v>28</v>
      </c>
      <c r="AM24" s="286" t="s">
        <v>28</v>
      </c>
      <c r="AN24" s="255" t="str">
        <f t="shared" si="20"/>
        <v>BDL</v>
      </c>
      <c r="AO24" s="255" t="str">
        <f t="shared" si="10"/>
        <v>BDL</v>
      </c>
      <c r="AP24" s="286" t="s">
        <v>28</v>
      </c>
      <c r="AQ24" s="286" t="s">
        <v>28</v>
      </c>
      <c r="AR24" s="255" t="s">
        <v>28</v>
      </c>
      <c r="AS24" s="255" t="str">
        <f t="shared" si="11"/>
        <v>BDL</v>
      </c>
      <c r="AT24" s="286" t="s">
        <v>28</v>
      </c>
      <c r="AU24" s="286" t="s">
        <v>28</v>
      </c>
      <c r="AV24" s="286" t="s">
        <v>28</v>
      </c>
      <c r="AW24" s="255" t="s">
        <v>28</v>
      </c>
      <c r="AX24" s="255" t="str">
        <f t="shared" si="12"/>
        <v>BDL</v>
      </c>
      <c r="AY24" s="284" t="s">
        <v>28</v>
      </c>
      <c r="AZ24" s="286" t="s">
        <v>28</v>
      </c>
      <c r="BA24" s="258">
        <v>20.1</v>
      </c>
      <c r="BB24" s="286" t="s">
        <v>28</v>
      </c>
      <c r="BC24" s="255" t="str">
        <f t="shared" si="17"/>
        <v>BDL</v>
      </c>
      <c r="BD24" s="255">
        <f t="shared" si="13"/>
        <v>0.0201</v>
      </c>
      <c r="BE24" s="284" t="s">
        <v>28</v>
      </c>
      <c r="BF24" s="286" t="s">
        <v>28</v>
      </c>
      <c r="BG24" s="258">
        <v>12.4</v>
      </c>
      <c r="BH24" s="255" t="str">
        <f t="shared" si="18"/>
        <v>BDL</v>
      </c>
      <c r="BI24" s="255">
        <f t="shared" si="14"/>
        <v>0.0124</v>
      </c>
      <c r="BJ24" s="286" t="s">
        <v>28</v>
      </c>
      <c r="BK24" s="286" t="s">
        <v>28</v>
      </c>
      <c r="BL24" s="255" t="str">
        <f t="shared" si="6"/>
        <v>BDL</v>
      </c>
      <c r="BM24" s="255" t="str">
        <f t="shared" si="7"/>
        <v>BDL</v>
      </c>
      <c r="BN24" s="286" t="s">
        <v>28</v>
      </c>
      <c r="BO24" s="258">
        <v>10.1</v>
      </c>
      <c r="BP24" s="255" t="str">
        <f t="shared" si="5"/>
        <v>BDL</v>
      </c>
      <c r="BQ24" s="255">
        <f t="shared" si="15"/>
        <v>0.0101</v>
      </c>
      <c r="BR24" s="286" t="s">
        <v>28</v>
      </c>
      <c r="BS24" s="258">
        <v>4.18</v>
      </c>
      <c r="BT24" s="255" t="s">
        <v>28</v>
      </c>
      <c r="BU24" s="255">
        <f t="shared" si="16"/>
        <v>0.00418</v>
      </c>
      <c r="BV24" s="286" t="s">
        <v>28</v>
      </c>
      <c r="BW24" s="258">
        <v>9.74</v>
      </c>
      <c r="BX24" s="255" t="s">
        <v>28</v>
      </c>
      <c r="BY24" s="255">
        <f>IF($BW24="BDL","BDL",$BW24/1000)</f>
        <v>0.00974</v>
      </c>
      <c r="BZ24" s="286" t="s">
        <v>28</v>
      </c>
      <c r="CA24" s="308" t="s">
        <v>28</v>
      </c>
      <c r="CB24" s="259"/>
      <c r="CD24" s="259"/>
      <c r="CE24" s="280"/>
      <c r="CF24" s="35"/>
      <c r="CG24" s="35"/>
      <c r="CH24" s="35"/>
      <c r="CI24" s="61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60"/>
      <c r="CY24" s="53"/>
      <c r="CZ24" s="53"/>
      <c r="DA24" s="53"/>
      <c r="DB24" s="53"/>
    </row>
    <row r="25" spans="1:106" ht="12.75" customHeight="1">
      <c r="A25" s="102" t="s">
        <v>62</v>
      </c>
      <c r="B25" s="226" t="s">
        <v>156</v>
      </c>
      <c r="C25" s="232">
        <v>590</v>
      </c>
      <c r="D25" s="241" t="str">
        <f t="shared" si="21"/>
        <v>590 - 59000</v>
      </c>
      <c r="E25" s="220">
        <f t="shared" si="22"/>
        <v>59000</v>
      </c>
      <c r="F25" s="290" t="s">
        <v>28</v>
      </c>
      <c r="G25" s="286" t="s">
        <v>28</v>
      </c>
      <c r="H25" s="286" t="s">
        <v>28</v>
      </c>
      <c r="I25" s="291" t="s">
        <v>28</v>
      </c>
      <c r="J25" s="288" t="s">
        <v>28</v>
      </c>
      <c r="K25" s="288" t="s">
        <v>28</v>
      </c>
      <c r="L25" s="286" t="s">
        <v>28</v>
      </c>
      <c r="M25" s="286" t="s">
        <v>28</v>
      </c>
      <c r="N25" s="286" t="s">
        <v>28</v>
      </c>
      <c r="O25" s="288" t="s">
        <v>28</v>
      </c>
      <c r="P25" s="288" t="s">
        <v>28</v>
      </c>
      <c r="Q25" s="288" t="s">
        <v>28</v>
      </c>
      <c r="R25" s="286" t="s">
        <v>28</v>
      </c>
      <c r="S25" s="286" t="s">
        <v>28</v>
      </c>
      <c r="T25" s="257" t="str">
        <f t="shared" si="3"/>
        <v>BDL</v>
      </c>
      <c r="U25" s="257" t="str">
        <f t="shared" si="4"/>
        <v>BDL</v>
      </c>
      <c r="V25" s="289" t="s">
        <v>28</v>
      </c>
      <c r="W25" s="289" t="s">
        <v>28</v>
      </c>
      <c r="X25" s="255" t="s">
        <v>28</v>
      </c>
      <c r="Y25" s="255" t="s">
        <v>28</v>
      </c>
      <c r="Z25" s="286" t="s">
        <v>28</v>
      </c>
      <c r="AA25" s="258">
        <v>5.05</v>
      </c>
      <c r="AB25" s="255" t="s">
        <v>28</v>
      </c>
      <c r="AC25" s="255">
        <f t="shared" si="8"/>
        <v>0.00505</v>
      </c>
      <c r="AD25" s="286" t="s">
        <v>28</v>
      </c>
      <c r="AE25" s="286" t="s">
        <v>28</v>
      </c>
      <c r="AF25" s="255" t="str">
        <f t="shared" si="9"/>
        <v>BDL</v>
      </c>
      <c r="AG25" s="255" t="str">
        <f t="shared" si="9"/>
        <v>BDL</v>
      </c>
      <c r="AH25" s="286" t="s">
        <v>28</v>
      </c>
      <c r="AI25" s="286" t="s">
        <v>28</v>
      </c>
      <c r="AJ25" s="255" t="s">
        <v>28</v>
      </c>
      <c r="AK25" s="255" t="s">
        <v>28</v>
      </c>
      <c r="AL25" s="286" t="s">
        <v>28</v>
      </c>
      <c r="AM25" s="286" t="s">
        <v>28</v>
      </c>
      <c r="AN25" s="255" t="str">
        <f t="shared" si="20"/>
        <v>BDL</v>
      </c>
      <c r="AO25" s="255" t="str">
        <f t="shared" si="10"/>
        <v>BDL</v>
      </c>
      <c r="AP25" s="286" t="s">
        <v>28</v>
      </c>
      <c r="AQ25" s="286" t="s">
        <v>28</v>
      </c>
      <c r="AR25" s="255" t="s">
        <v>28</v>
      </c>
      <c r="AS25" s="255" t="str">
        <f t="shared" si="11"/>
        <v>BDL</v>
      </c>
      <c r="AT25" s="286" t="s">
        <v>28</v>
      </c>
      <c r="AU25" s="286" t="s">
        <v>28</v>
      </c>
      <c r="AV25" s="286" t="s">
        <v>28</v>
      </c>
      <c r="AW25" s="255" t="s">
        <v>28</v>
      </c>
      <c r="AX25" s="255" t="str">
        <f t="shared" si="12"/>
        <v>BDL</v>
      </c>
      <c r="AY25" s="284" t="s">
        <v>28</v>
      </c>
      <c r="AZ25" s="286" t="s">
        <v>28</v>
      </c>
      <c r="BA25" s="258">
        <v>65.5</v>
      </c>
      <c r="BB25" s="286" t="s">
        <v>28</v>
      </c>
      <c r="BC25" s="255" t="str">
        <f t="shared" si="17"/>
        <v>BDL</v>
      </c>
      <c r="BD25" s="255">
        <f t="shared" si="13"/>
        <v>0.0655</v>
      </c>
      <c r="BE25" s="284" t="s">
        <v>28</v>
      </c>
      <c r="BF25" s="286" t="s">
        <v>28</v>
      </c>
      <c r="BG25" s="258">
        <v>11.3</v>
      </c>
      <c r="BH25" s="255" t="str">
        <f t="shared" si="18"/>
        <v>BDL</v>
      </c>
      <c r="BI25" s="255">
        <f t="shared" si="14"/>
        <v>0.011300000000000001</v>
      </c>
      <c r="BJ25" s="286" t="s">
        <v>28</v>
      </c>
      <c r="BK25" s="286" t="s">
        <v>28</v>
      </c>
      <c r="BL25" s="255" t="str">
        <f t="shared" si="6"/>
        <v>BDL</v>
      </c>
      <c r="BM25" s="255" t="str">
        <f t="shared" si="7"/>
        <v>BDL</v>
      </c>
      <c r="BN25" s="286" t="s">
        <v>28</v>
      </c>
      <c r="BO25" s="258">
        <v>36.7</v>
      </c>
      <c r="BP25" s="255" t="str">
        <f t="shared" si="5"/>
        <v>BDL</v>
      </c>
      <c r="BQ25" s="255">
        <f t="shared" si="15"/>
        <v>0.0367</v>
      </c>
      <c r="BR25" s="286" t="s">
        <v>28</v>
      </c>
      <c r="BS25" s="286" t="s">
        <v>28</v>
      </c>
      <c r="BT25" s="255" t="s">
        <v>28</v>
      </c>
      <c r="BU25" s="255" t="str">
        <f t="shared" si="16"/>
        <v>BDL</v>
      </c>
      <c r="BV25" s="286" t="s">
        <v>28</v>
      </c>
      <c r="BW25" s="258">
        <v>13.7</v>
      </c>
      <c r="BX25" s="255" t="s">
        <v>28</v>
      </c>
      <c r="BY25" s="255">
        <f aca="true" t="shared" si="23" ref="BY25:BY30">IF($BW25="BDL","BDL",$BW25/1000)</f>
        <v>0.013699999999999999</v>
      </c>
      <c r="BZ25" s="286" t="s">
        <v>28</v>
      </c>
      <c r="CA25" s="308" t="s">
        <v>28</v>
      </c>
      <c r="CB25" s="259"/>
      <c r="CD25" s="259"/>
      <c r="CE25" s="280"/>
      <c r="CF25" s="35"/>
      <c r="CG25" s="35"/>
      <c r="CH25" s="35"/>
      <c r="CI25" s="35"/>
      <c r="CJ25" s="61"/>
      <c r="CK25" s="35"/>
      <c r="CL25" s="35"/>
      <c r="CM25" s="35"/>
      <c r="CN25" s="61"/>
      <c r="CO25" s="35"/>
      <c r="CP25" s="35"/>
      <c r="CQ25" s="35"/>
      <c r="CR25" s="35"/>
      <c r="CS25" s="35"/>
      <c r="CT25" s="35"/>
      <c r="CU25" s="35"/>
      <c r="CV25" s="35"/>
      <c r="CW25" s="35"/>
      <c r="CX25" s="60"/>
      <c r="CY25" s="53"/>
      <c r="CZ25" s="53"/>
      <c r="DA25" s="53"/>
      <c r="DB25" s="53"/>
    </row>
    <row r="26" spans="1:106" ht="12.75" customHeight="1">
      <c r="A26" s="102" t="s">
        <v>63</v>
      </c>
      <c r="B26" s="226" t="s">
        <v>159</v>
      </c>
      <c r="C26" s="232">
        <v>0.56</v>
      </c>
      <c r="D26" s="241" t="str">
        <f t="shared" si="21"/>
        <v>0.56 - 56</v>
      </c>
      <c r="E26" s="220">
        <f t="shared" si="22"/>
        <v>56.00000000000001</v>
      </c>
      <c r="F26" s="290" t="s">
        <v>28</v>
      </c>
      <c r="G26" s="286" t="s">
        <v>28</v>
      </c>
      <c r="H26" s="286" t="s">
        <v>28</v>
      </c>
      <c r="I26" s="291" t="s">
        <v>28</v>
      </c>
      <c r="J26" s="288" t="s">
        <v>28</v>
      </c>
      <c r="K26" s="288" t="s">
        <v>28</v>
      </c>
      <c r="L26" s="286" t="s">
        <v>28</v>
      </c>
      <c r="M26" s="286" t="s">
        <v>28</v>
      </c>
      <c r="N26" s="286" t="s">
        <v>28</v>
      </c>
      <c r="O26" s="288" t="s">
        <v>28</v>
      </c>
      <c r="P26" s="288" t="s">
        <v>28</v>
      </c>
      <c r="Q26" s="288" t="s">
        <v>28</v>
      </c>
      <c r="R26" s="289" t="s">
        <v>28</v>
      </c>
      <c r="S26" s="289" t="s">
        <v>28</v>
      </c>
      <c r="T26" s="257" t="str">
        <f t="shared" si="3"/>
        <v>BDL</v>
      </c>
      <c r="U26" s="257" t="str">
        <f t="shared" si="4"/>
        <v>BDL</v>
      </c>
      <c r="V26" s="289" t="s">
        <v>28</v>
      </c>
      <c r="W26" s="289" t="s">
        <v>28</v>
      </c>
      <c r="X26" s="255" t="s">
        <v>28</v>
      </c>
      <c r="Y26" s="255" t="s">
        <v>28</v>
      </c>
      <c r="Z26" s="286" t="s">
        <v>28</v>
      </c>
      <c r="AA26" s="258">
        <v>3.76</v>
      </c>
      <c r="AB26" s="255" t="s">
        <v>28</v>
      </c>
      <c r="AC26" s="255">
        <f t="shared" si="8"/>
        <v>0.00376</v>
      </c>
      <c r="AD26" s="286" t="s">
        <v>28</v>
      </c>
      <c r="AE26" s="286" t="s">
        <v>28</v>
      </c>
      <c r="AF26" s="255" t="str">
        <f t="shared" si="9"/>
        <v>BDL</v>
      </c>
      <c r="AG26" s="255" t="str">
        <f t="shared" si="9"/>
        <v>BDL</v>
      </c>
      <c r="AH26" s="286" t="s">
        <v>28</v>
      </c>
      <c r="AI26" s="286" t="s">
        <v>28</v>
      </c>
      <c r="AJ26" s="255" t="s">
        <v>28</v>
      </c>
      <c r="AK26" s="255" t="s">
        <v>28</v>
      </c>
      <c r="AL26" s="286" t="s">
        <v>28</v>
      </c>
      <c r="AM26" s="286" t="s">
        <v>28</v>
      </c>
      <c r="AN26" s="255" t="str">
        <f t="shared" si="20"/>
        <v>BDL</v>
      </c>
      <c r="AO26" s="255" t="str">
        <f t="shared" si="10"/>
        <v>BDL</v>
      </c>
      <c r="AP26" s="286" t="s">
        <v>28</v>
      </c>
      <c r="AQ26" s="286" t="s">
        <v>28</v>
      </c>
      <c r="AR26" s="255" t="s">
        <v>28</v>
      </c>
      <c r="AS26" s="255" t="str">
        <f t="shared" si="11"/>
        <v>BDL</v>
      </c>
      <c r="AT26" s="286" t="s">
        <v>28</v>
      </c>
      <c r="AU26" s="286" t="s">
        <v>28</v>
      </c>
      <c r="AV26" s="286" t="s">
        <v>28</v>
      </c>
      <c r="AW26" s="255" t="s">
        <v>28</v>
      </c>
      <c r="AX26" s="255" t="str">
        <f t="shared" si="12"/>
        <v>BDL</v>
      </c>
      <c r="AY26" s="284" t="s">
        <v>28</v>
      </c>
      <c r="AZ26" s="286" t="s">
        <v>28</v>
      </c>
      <c r="BA26" s="258">
        <v>41.3</v>
      </c>
      <c r="BB26" s="286" t="s">
        <v>28</v>
      </c>
      <c r="BC26" s="255" t="str">
        <f t="shared" si="17"/>
        <v>BDL</v>
      </c>
      <c r="BD26" s="255">
        <f t="shared" si="13"/>
        <v>0.041299999999999996</v>
      </c>
      <c r="BE26" s="284" t="s">
        <v>28</v>
      </c>
      <c r="BF26" s="286" t="s">
        <v>28</v>
      </c>
      <c r="BG26" s="258">
        <v>12.9</v>
      </c>
      <c r="BH26" s="255" t="str">
        <f t="shared" si="18"/>
        <v>BDL</v>
      </c>
      <c r="BI26" s="255">
        <f t="shared" si="14"/>
        <v>0.0129</v>
      </c>
      <c r="BJ26" s="286" t="s">
        <v>28</v>
      </c>
      <c r="BK26" s="286" t="s">
        <v>28</v>
      </c>
      <c r="BL26" s="255" t="str">
        <f t="shared" si="6"/>
        <v>BDL</v>
      </c>
      <c r="BM26" s="255" t="str">
        <f t="shared" si="7"/>
        <v>BDL</v>
      </c>
      <c r="BN26" s="286" t="s">
        <v>28</v>
      </c>
      <c r="BO26" s="258">
        <v>21.4</v>
      </c>
      <c r="BP26" s="255" t="str">
        <f t="shared" si="5"/>
        <v>BDL</v>
      </c>
      <c r="BQ26" s="255">
        <f t="shared" si="15"/>
        <v>0.0214</v>
      </c>
      <c r="BR26" s="286" t="s">
        <v>28</v>
      </c>
      <c r="BS26" s="258">
        <v>3.27</v>
      </c>
      <c r="BT26" s="255" t="s">
        <v>28</v>
      </c>
      <c r="BU26" s="255">
        <f t="shared" si="16"/>
        <v>0.00327</v>
      </c>
      <c r="BV26" s="286" t="s">
        <v>28</v>
      </c>
      <c r="BW26" s="258">
        <v>23.9</v>
      </c>
      <c r="BX26" s="255" t="s">
        <v>28</v>
      </c>
      <c r="BY26" s="255">
        <f t="shared" si="23"/>
        <v>0.023899999999999998</v>
      </c>
      <c r="BZ26" s="286" t="s">
        <v>28</v>
      </c>
      <c r="CA26" s="308" t="s">
        <v>28</v>
      </c>
      <c r="CB26" s="280"/>
      <c r="CD26" s="280"/>
      <c r="CE26" s="280"/>
      <c r="CF26" s="54"/>
      <c r="CG26" s="35"/>
      <c r="CH26" s="35"/>
      <c r="CI26" s="35"/>
      <c r="CJ26" s="35"/>
      <c r="CK26" s="35"/>
      <c r="CL26" s="35"/>
      <c r="CM26" s="35"/>
      <c r="CN26" s="35"/>
      <c r="CO26" s="35"/>
      <c r="CP26" s="54"/>
      <c r="CQ26" s="35"/>
      <c r="CR26" s="54"/>
      <c r="CS26" s="35"/>
      <c r="CT26" s="54"/>
      <c r="CU26" s="35"/>
      <c r="CV26" s="35"/>
      <c r="CW26" s="35"/>
      <c r="CX26" s="60"/>
      <c r="CY26" s="53"/>
      <c r="CZ26" s="53"/>
      <c r="DA26" s="53"/>
      <c r="DB26" s="53"/>
    </row>
    <row r="27" spans="1:106" ht="12.75" customHeight="1">
      <c r="A27" s="102" t="s">
        <v>64</v>
      </c>
      <c r="B27" s="224" t="s">
        <v>155</v>
      </c>
      <c r="C27" s="231">
        <v>5000</v>
      </c>
      <c r="D27" s="240" t="str">
        <f t="shared" si="21"/>
        <v>5000 - 500000</v>
      </c>
      <c r="E27" s="219">
        <f t="shared" si="22"/>
        <v>500000</v>
      </c>
      <c r="F27" s="290" t="s">
        <v>28</v>
      </c>
      <c r="G27" s="286" t="s">
        <v>28</v>
      </c>
      <c r="H27" s="286" t="s">
        <v>28</v>
      </c>
      <c r="I27" s="291" t="s">
        <v>28</v>
      </c>
      <c r="J27" s="288" t="s">
        <v>28</v>
      </c>
      <c r="K27" s="288" t="s">
        <v>28</v>
      </c>
      <c r="L27" s="286" t="s">
        <v>28</v>
      </c>
      <c r="M27" s="286" t="s">
        <v>28</v>
      </c>
      <c r="N27" s="286" t="s">
        <v>28</v>
      </c>
      <c r="O27" s="288" t="s">
        <v>28</v>
      </c>
      <c r="P27" s="288" t="s">
        <v>28</v>
      </c>
      <c r="Q27" s="288" t="s">
        <v>28</v>
      </c>
      <c r="R27" s="289" t="s">
        <v>28</v>
      </c>
      <c r="S27" s="289" t="s">
        <v>28</v>
      </c>
      <c r="T27" s="257" t="str">
        <f t="shared" si="3"/>
        <v>BDL</v>
      </c>
      <c r="U27" s="257" t="str">
        <f t="shared" si="4"/>
        <v>BDL</v>
      </c>
      <c r="V27" s="289" t="s">
        <v>28</v>
      </c>
      <c r="W27" s="289" t="s">
        <v>28</v>
      </c>
      <c r="X27" s="255" t="s">
        <v>28</v>
      </c>
      <c r="Y27" s="255" t="s">
        <v>28</v>
      </c>
      <c r="Z27" s="286" t="s">
        <v>28</v>
      </c>
      <c r="AA27" s="258">
        <v>7.17</v>
      </c>
      <c r="AB27" s="255" t="s">
        <v>28</v>
      </c>
      <c r="AC27" s="255">
        <f t="shared" si="8"/>
        <v>0.00717</v>
      </c>
      <c r="AD27" s="286" t="s">
        <v>28</v>
      </c>
      <c r="AE27" s="286" t="s">
        <v>28</v>
      </c>
      <c r="AF27" s="255" t="str">
        <f t="shared" si="9"/>
        <v>BDL</v>
      </c>
      <c r="AG27" s="255" t="str">
        <f t="shared" si="9"/>
        <v>BDL</v>
      </c>
      <c r="AH27" s="286" t="s">
        <v>28</v>
      </c>
      <c r="AI27" s="286" t="s">
        <v>28</v>
      </c>
      <c r="AJ27" s="255" t="s">
        <v>28</v>
      </c>
      <c r="AK27" s="255" t="s">
        <v>28</v>
      </c>
      <c r="AL27" s="286" t="s">
        <v>28</v>
      </c>
      <c r="AM27" s="258">
        <v>5.95</v>
      </c>
      <c r="AN27" s="255" t="str">
        <f t="shared" si="20"/>
        <v>BDL</v>
      </c>
      <c r="AO27" s="255">
        <f t="shared" si="10"/>
        <v>0.00595</v>
      </c>
      <c r="AP27" s="286" t="s">
        <v>28</v>
      </c>
      <c r="AQ27" s="286" t="s">
        <v>28</v>
      </c>
      <c r="AR27" s="255" t="s">
        <v>28</v>
      </c>
      <c r="AS27" s="255" t="str">
        <f t="shared" si="11"/>
        <v>BDL</v>
      </c>
      <c r="AT27" s="286" t="s">
        <v>28</v>
      </c>
      <c r="AU27" s="286" t="s">
        <v>28</v>
      </c>
      <c r="AV27" s="286" t="s">
        <v>28</v>
      </c>
      <c r="AW27" s="255" t="s">
        <v>28</v>
      </c>
      <c r="AX27" s="255" t="str">
        <f t="shared" si="12"/>
        <v>BDL</v>
      </c>
      <c r="AY27" s="284" t="s">
        <v>28</v>
      </c>
      <c r="AZ27" s="286" t="s">
        <v>28</v>
      </c>
      <c r="BA27" s="258">
        <v>24.3</v>
      </c>
      <c r="BB27" s="286" t="s">
        <v>28</v>
      </c>
      <c r="BC27" s="255" t="str">
        <f t="shared" si="17"/>
        <v>BDL</v>
      </c>
      <c r="BD27" s="255">
        <f t="shared" si="13"/>
        <v>0.024300000000000002</v>
      </c>
      <c r="BE27" s="284" t="s">
        <v>28</v>
      </c>
      <c r="BF27" s="286" t="s">
        <v>28</v>
      </c>
      <c r="BG27" s="258">
        <v>5.85</v>
      </c>
      <c r="BH27" s="255" t="str">
        <f t="shared" si="18"/>
        <v>BDL</v>
      </c>
      <c r="BI27" s="255">
        <f t="shared" si="14"/>
        <v>0.005849999999999999</v>
      </c>
      <c r="BJ27" s="286" t="s">
        <v>28</v>
      </c>
      <c r="BK27" s="286" t="s">
        <v>28</v>
      </c>
      <c r="BL27" s="255" t="str">
        <f t="shared" si="6"/>
        <v>BDL</v>
      </c>
      <c r="BM27" s="255" t="str">
        <f t="shared" si="7"/>
        <v>BDL</v>
      </c>
      <c r="BN27" s="286" t="s">
        <v>28</v>
      </c>
      <c r="BO27" s="258">
        <v>7.69</v>
      </c>
      <c r="BP27" s="255" t="str">
        <f t="shared" si="5"/>
        <v>BDL</v>
      </c>
      <c r="BQ27" s="255">
        <f t="shared" si="15"/>
        <v>0.007690000000000001</v>
      </c>
      <c r="BR27" s="286" t="s">
        <v>28</v>
      </c>
      <c r="BS27" s="286" t="s">
        <v>28</v>
      </c>
      <c r="BT27" s="255" t="s">
        <v>28</v>
      </c>
      <c r="BU27" s="255" t="str">
        <f t="shared" si="16"/>
        <v>BDL</v>
      </c>
      <c r="BV27" s="286" t="s">
        <v>28</v>
      </c>
      <c r="BW27" s="258">
        <v>3.91</v>
      </c>
      <c r="BX27" s="255" t="s">
        <v>28</v>
      </c>
      <c r="BY27" s="255">
        <f t="shared" si="23"/>
        <v>0.00391</v>
      </c>
      <c r="BZ27" s="286" t="s">
        <v>28</v>
      </c>
      <c r="CA27" s="308" t="s">
        <v>28</v>
      </c>
      <c r="CB27" s="280"/>
      <c r="CD27" s="280"/>
      <c r="CE27" s="280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54"/>
      <c r="CQ27" s="35"/>
      <c r="CR27" s="54"/>
      <c r="CS27" s="35"/>
      <c r="CT27" s="35"/>
      <c r="CU27" s="35"/>
      <c r="CV27" s="35"/>
      <c r="CW27" s="61"/>
      <c r="CX27" s="63"/>
      <c r="CY27" s="53"/>
      <c r="CZ27" s="53"/>
      <c r="DA27" s="53"/>
      <c r="DB27" s="53"/>
    </row>
    <row r="28" spans="1:106" ht="12.75" customHeight="1">
      <c r="A28" s="102" t="s">
        <v>65</v>
      </c>
      <c r="B28" s="224" t="s">
        <v>158</v>
      </c>
      <c r="C28" s="231">
        <v>630</v>
      </c>
      <c r="D28" s="240" t="str">
        <f t="shared" si="21"/>
        <v>630 - 63000</v>
      </c>
      <c r="E28" s="219">
        <f t="shared" si="22"/>
        <v>63000</v>
      </c>
      <c r="F28" s="290" t="s">
        <v>28</v>
      </c>
      <c r="G28" s="286" t="s">
        <v>28</v>
      </c>
      <c r="H28" s="258">
        <v>2</v>
      </c>
      <c r="I28" s="291" t="s">
        <v>28</v>
      </c>
      <c r="J28" s="288" t="s">
        <v>28</v>
      </c>
      <c r="K28" s="256">
        <f>H28/1000</f>
        <v>0.002</v>
      </c>
      <c r="L28" s="286" t="s">
        <v>28</v>
      </c>
      <c r="M28" s="286" t="s">
        <v>28</v>
      </c>
      <c r="N28" s="258">
        <v>2</v>
      </c>
      <c r="O28" s="288" t="s">
        <v>28</v>
      </c>
      <c r="P28" s="288" t="s">
        <v>28</v>
      </c>
      <c r="Q28" s="256">
        <v>0.002</v>
      </c>
      <c r="R28" s="289" t="s">
        <v>28</v>
      </c>
      <c r="S28" s="289" t="s">
        <v>28</v>
      </c>
      <c r="T28" s="257" t="str">
        <f t="shared" si="3"/>
        <v>BDL</v>
      </c>
      <c r="U28" s="257" t="str">
        <f t="shared" si="4"/>
        <v>BDL</v>
      </c>
      <c r="V28" s="289" t="s">
        <v>28</v>
      </c>
      <c r="W28" s="289" t="s">
        <v>28</v>
      </c>
      <c r="X28" s="255" t="s">
        <v>28</v>
      </c>
      <c r="Y28" s="255" t="s">
        <v>28</v>
      </c>
      <c r="Z28" s="286" t="s">
        <v>28</v>
      </c>
      <c r="AA28" s="258">
        <v>6.45</v>
      </c>
      <c r="AB28" s="255" t="s">
        <v>28</v>
      </c>
      <c r="AC28" s="255">
        <f t="shared" si="8"/>
        <v>0.00645</v>
      </c>
      <c r="AD28" s="258">
        <v>3.13</v>
      </c>
      <c r="AE28" s="286" t="s">
        <v>28</v>
      </c>
      <c r="AF28" s="255">
        <f t="shared" si="9"/>
        <v>0.00313</v>
      </c>
      <c r="AG28" s="255" t="str">
        <f t="shared" si="9"/>
        <v>BDL</v>
      </c>
      <c r="AH28" s="286" t="s">
        <v>28</v>
      </c>
      <c r="AI28" s="286" t="s">
        <v>28</v>
      </c>
      <c r="AJ28" s="255" t="s">
        <v>28</v>
      </c>
      <c r="AK28" s="255" t="s">
        <v>28</v>
      </c>
      <c r="AL28" s="286" t="s">
        <v>28</v>
      </c>
      <c r="AM28" s="286" t="s">
        <v>28</v>
      </c>
      <c r="AN28" s="255" t="str">
        <f t="shared" si="20"/>
        <v>BDL</v>
      </c>
      <c r="AO28" s="255" t="str">
        <f t="shared" si="10"/>
        <v>BDL</v>
      </c>
      <c r="AP28" s="286" t="s">
        <v>28</v>
      </c>
      <c r="AQ28" s="286" t="s">
        <v>28</v>
      </c>
      <c r="AR28" s="255" t="s">
        <v>28</v>
      </c>
      <c r="AS28" s="255" t="str">
        <f t="shared" si="11"/>
        <v>BDL</v>
      </c>
      <c r="AT28" s="286" t="s">
        <v>28</v>
      </c>
      <c r="AU28" s="286" t="s">
        <v>28</v>
      </c>
      <c r="AV28" s="286" t="s">
        <v>28</v>
      </c>
      <c r="AW28" s="255" t="s">
        <v>28</v>
      </c>
      <c r="AX28" s="255" t="str">
        <f t="shared" si="12"/>
        <v>BDL</v>
      </c>
      <c r="AY28" s="284" t="s">
        <v>28</v>
      </c>
      <c r="AZ28" s="286" t="s">
        <v>28</v>
      </c>
      <c r="BA28" s="258">
        <v>95.5</v>
      </c>
      <c r="BB28" s="258">
        <v>2.08</v>
      </c>
      <c r="BC28" s="255" t="str">
        <f t="shared" si="17"/>
        <v>BDL</v>
      </c>
      <c r="BD28" s="255">
        <f t="shared" si="13"/>
        <v>0.0955</v>
      </c>
      <c r="BE28" s="284">
        <f>IF($BB28="BDL","BDL",$BB28/1000)</f>
        <v>0.0020800000000000003</v>
      </c>
      <c r="BF28" s="286" t="s">
        <v>28</v>
      </c>
      <c r="BG28" s="258">
        <v>16.6</v>
      </c>
      <c r="BH28" s="255" t="str">
        <f t="shared" si="18"/>
        <v>BDL</v>
      </c>
      <c r="BI28" s="255">
        <f t="shared" si="14"/>
        <v>0.0166</v>
      </c>
      <c r="BJ28" s="286" t="s">
        <v>28</v>
      </c>
      <c r="BK28" s="286" t="s">
        <v>28</v>
      </c>
      <c r="BL28" s="255" t="str">
        <f t="shared" si="6"/>
        <v>BDL</v>
      </c>
      <c r="BM28" s="255" t="str">
        <f t="shared" si="7"/>
        <v>BDL</v>
      </c>
      <c r="BN28" s="286" t="s">
        <v>28</v>
      </c>
      <c r="BO28" s="258">
        <v>46.5</v>
      </c>
      <c r="BP28" s="255" t="str">
        <f t="shared" si="5"/>
        <v>BDL</v>
      </c>
      <c r="BQ28" s="255">
        <f t="shared" si="15"/>
        <v>0.0465</v>
      </c>
      <c r="BR28" s="286" t="s">
        <v>28</v>
      </c>
      <c r="BS28" s="286" t="s">
        <v>28</v>
      </c>
      <c r="BT28" s="255" t="s">
        <v>28</v>
      </c>
      <c r="BU28" s="255" t="str">
        <f t="shared" si="16"/>
        <v>BDL</v>
      </c>
      <c r="BV28" s="286" t="s">
        <v>28</v>
      </c>
      <c r="BW28" s="258">
        <v>20.1</v>
      </c>
      <c r="BX28" s="255" t="s">
        <v>28</v>
      </c>
      <c r="BY28" s="255">
        <f t="shared" si="23"/>
        <v>0.0201</v>
      </c>
      <c r="BZ28" s="286" t="s">
        <v>28</v>
      </c>
      <c r="CA28" s="308" t="s">
        <v>28</v>
      </c>
      <c r="CB28" s="280"/>
      <c r="CD28" s="280"/>
      <c r="CE28" s="280"/>
      <c r="CF28" s="54"/>
      <c r="CG28" s="54"/>
      <c r="CH28" s="35"/>
      <c r="CI28" s="35"/>
      <c r="CJ28" s="35"/>
      <c r="CK28" s="35"/>
      <c r="CL28" s="35"/>
      <c r="CM28" s="35"/>
      <c r="CN28" s="35"/>
      <c r="CO28" s="35"/>
      <c r="CP28" s="54"/>
      <c r="CQ28" s="35"/>
      <c r="CR28" s="54"/>
      <c r="CS28" s="35"/>
      <c r="CT28" s="54"/>
      <c r="CU28" s="35"/>
      <c r="CV28" s="35"/>
      <c r="CW28" s="35"/>
      <c r="CX28" s="60"/>
      <c r="CY28" s="53"/>
      <c r="CZ28" s="53"/>
      <c r="DA28" s="53"/>
      <c r="DB28" s="53"/>
    </row>
    <row r="29" spans="1:106" ht="12.75" customHeight="1">
      <c r="A29" s="102" t="s">
        <v>66</v>
      </c>
      <c r="B29" s="227" t="s">
        <v>152</v>
      </c>
      <c r="C29" s="234">
        <v>61000</v>
      </c>
      <c r="D29" s="240" t="str">
        <f t="shared" si="21"/>
        <v>61000 - 6100000</v>
      </c>
      <c r="E29" s="219">
        <f t="shared" si="22"/>
        <v>6100000</v>
      </c>
      <c r="F29" s="290" t="s">
        <v>28</v>
      </c>
      <c r="G29" s="286" t="s">
        <v>28</v>
      </c>
      <c r="H29" s="282" t="s">
        <v>28</v>
      </c>
      <c r="I29" s="291" t="s">
        <v>28</v>
      </c>
      <c r="J29" s="288" t="s">
        <v>28</v>
      </c>
      <c r="K29" s="284" t="s">
        <v>28</v>
      </c>
      <c r="L29" s="286" t="s">
        <v>28</v>
      </c>
      <c r="M29" s="286" t="s">
        <v>28</v>
      </c>
      <c r="N29" s="258">
        <v>25</v>
      </c>
      <c r="O29" s="288" t="s">
        <v>28</v>
      </c>
      <c r="P29" s="288" t="s">
        <v>28</v>
      </c>
      <c r="Q29" s="256">
        <v>0.025</v>
      </c>
      <c r="R29" s="289" t="s">
        <v>28</v>
      </c>
      <c r="S29" s="289" t="s">
        <v>28</v>
      </c>
      <c r="T29" s="257" t="str">
        <f t="shared" si="3"/>
        <v>BDL</v>
      </c>
      <c r="U29" s="257" t="str">
        <f t="shared" si="4"/>
        <v>BDL</v>
      </c>
      <c r="V29" s="289" t="s">
        <v>28</v>
      </c>
      <c r="W29" s="289" t="s">
        <v>28</v>
      </c>
      <c r="X29" s="255" t="s">
        <v>28</v>
      </c>
      <c r="Y29" s="255" t="s">
        <v>28</v>
      </c>
      <c r="Z29" s="286" t="s">
        <v>28</v>
      </c>
      <c r="AA29" s="286" t="s">
        <v>28</v>
      </c>
      <c r="AB29" s="255" t="s">
        <v>28</v>
      </c>
      <c r="AC29" s="255" t="str">
        <f t="shared" si="8"/>
        <v>BDL</v>
      </c>
      <c r="AD29" s="286" t="s">
        <v>28</v>
      </c>
      <c r="AE29" s="286" t="s">
        <v>28</v>
      </c>
      <c r="AF29" s="255" t="str">
        <f t="shared" si="9"/>
        <v>BDL</v>
      </c>
      <c r="AG29" s="255" t="str">
        <f t="shared" si="9"/>
        <v>BDL</v>
      </c>
      <c r="AH29" s="286" t="s">
        <v>28</v>
      </c>
      <c r="AI29" s="286" t="s">
        <v>28</v>
      </c>
      <c r="AJ29" s="255" t="s">
        <v>28</v>
      </c>
      <c r="AK29" s="255" t="s">
        <v>28</v>
      </c>
      <c r="AL29" s="286" t="s">
        <v>28</v>
      </c>
      <c r="AM29" s="286" t="s">
        <v>28</v>
      </c>
      <c r="AN29" s="255" t="str">
        <f t="shared" si="20"/>
        <v>BDL</v>
      </c>
      <c r="AO29" s="255" t="str">
        <f t="shared" si="10"/>
        <v>BDL</v>
      </c>
      <c r="AP29" s="286" t="s">
        <v>28</v>
      </c>
      <c r="AQ29" s="286" t="s">
        <v>28</v>
      </c>
      <c r="AR29" s="255" t="s">
        <v>28</v>
      </c>
      <c r="AS29" s="255" t="str">
        <f t="shared" si="11"/>
        <v>BDL</v>
      </c>
      <c r="AT29" s="286" t="s">
        <v>28</v>
      </c>
      <c r="AU29" s="286" t="s">
        <v>28</v>
      </c>
      <c r="AV29" s="258">
        <v>24.3</v>
      </c>
      <c r="AW29" s="255" t="s">
        <v>28</v>
      </c>
      <c r="AX29" s="255" t="str">
        <f t="shared" si="12"/>
        <v>BDL</v>
      </c>
      <c r="AY29" s="284">
        <f>IF($AV29="BDL","BDL",$AV29/1000)</f>
        <v>0.024300000000000002</v>
      </c>
      <c r="AZ29" s="286" t="s">
        <v>28</v>
      </c>
      <c r="BA29" s="286" t="s">
        <v>28</v>
      </c>
      <c r="BB29" s="286" t="s">
        <v>28</v>
      </c>
      <c r="BC29" s="255" t="str">
        <f t="shared" si="17"/>
        <v>BDL</v>
      </c>
      <c r="BD29" s="255" t="str">
        <f t="shared" si="13"/>
        <v>BDL</v>
      </c>
      <c r="BE29" s="284" t="str">
        <f>IF($BB29="BDL","BDL",$BB29/1000)</f>
        <v>BDL</v>
      </c>
      <c r="BF29" s="286" t="s">
        <v>28</v>
      </c>
      <c r="BG29" s="286" t="s">
        <v>28</v>
      </c>
      <c r="BH29" s="255" t="str">
        <f t="shared" si="18"/>
        <v>BDL</v>
      </c>
      <c r="BI29" s="255" t="str">
        <f t="shared" si="14"/>
        <v>BDL</v>
      </c>
      <c r="BJ29" s="286" t="s">
        <v>28</v>
      </c>
      <c r="BK29" s="286" t="s">
        <v>28</v>
      </c>
      <c r="BL29" s="255" t="str">
        <f t="shared" si="6"/>
        <v>BDL</v>
      </c>
      <c r="BM29" s="255" t="str">
        <f t="shared" si="7"/>
        <v>BDL</v>
      </c>
      <c r="BN29" s="286" t="s">
        <v>28</v>
      </c>
      <c r="BO29" s="258">
        <v>17.7</v>
      </c>
      <c r="BP29" s="255" t="str">
        <f t="shared" si="5"/>
        <v>BDL</v>
      </c>
      <c r="BQ29" s="255">
        <f t="shared" si="15"/>
        <v>0.0177</v>
      </c>
      <c r="BR29" s="286" t="s">
        <v>28</v>
      </c>
      <c r="BS29" s="286" t="s">
        <v>28</v>
      </c>
      <c r="BT29" s="255" t="s">
        <v>28</v>
      </c>
      <c r="BU29" s="255" t="str">
        <f t="shared" si="16"/>
        <v>BDL</v>
      </c>
      <c r="BV29" s="286" t="s">
        <v>28</v>
      </c>
      <c r="BW29" s="286" t="s">
        <v>28</v>
      </c>
      <c r="BX29" s="255" t="s">
        <v>28</v>
      </c>
      <c r="BY29" s="255" t="str">
        <f t="shared" si="23"/>
        <v>BDL</v>
      </c>
      <c r="BZ29" s="286" t="s">
        <v>28</v>
      </c>
      <c r="CA29" s="308" t="s">
        <v>28</v>
      </c>
      <c r="CB29" s="280"/>
      <c r="CD29" s="280"/>
      <c r="CE29" s="280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54"/>
      <c r="CQ29" s="35"/>
      <c r="CR29" s="54"/>
      <c r="CS29" s="35"/>
      <c r="CT29" s="35"/>
      <c r="CU29" s="35"/>
      <c r="CV29" s="35"/>
      <c r="CW29" s="61"/>
      <c r="CX29" s="63"/>
      <c r="CY29" s="53"/>
      <c r="CZ29" s="53"/>
      <c r="DA29" s="53"/>
      <c r="DB29" s="53"/>
    </row>
    <row r="30" spans="1:106" ht="12.75" customHeight="1">
      <c r="A30" s="102" t="s">
        <v>67</v>
      </c>
      <c r="B30" s="224" t="s">
        <v>157</v>
      </c>
      <c r="C30" s="231">
        <v>690</v>
      </c>
      <c r="D30" s="240" t="str">
        <f t="shared" si="21"/>
        <v>690 - 69000</v>
      </c>
      <c r="E30" s="219">
        <f t="shared" si="22"/>
        <v>69000</v>
      </c>
      <c r="F30" s="290" t="s">
        <v>28</v>
      </c>
      <c r="G30" s="286" t="s">
        <v>28</v>
      </c>
      <c r="H30" s="258">
        <v>2</v>
      </c>
      <c r="I30" s="291" t="s">
        <v>28</v>
      </c>
      <c r="J30" s="288" t="s">
        <v>28</v>
      </c>
      <c r="K30" s="256">
        <f>H30/1000</f>
        <v>0.002</v>
      </c>
      <c r="L30" s="286" t="s">
        <v>28</v>
      </c>
      <c r="M30" s="286" t="s">
        <v>28</v>
      </c>
      <c r="N30" s="258">
        <v>2</v>
      </c>
      <c r="O30" s="288" t="s">
        <v>28</v>
      </c>
      <c r="P30" s="288" t="s">
        <v>28</v>
      </c>
      <c r="Q30" s="256">
        <v>0.002</v>
      </c>
      <c r="R30" s="289" t="s">
        <v>28</v>
      </c>
      <c r="S30" s="289" t="s">
        <v>28</v>
      </c>
      <c r="T30" s="257" t="str">
        <f t="shared" si="3"/>
        <v>BDL</v>
      </c>
      <c r="U30" s="257" t="str">
        <f t="shared" si="4"/>
        <v>BDL</v>
      </c>
      <c r="V30" s="289" t="s">
        <v>28</v>
      </c>
      <c r="W30" s="289" t="s">
        <v>28</v>
      </c>
      <c r="X30" s="255" t="s">
        <v>28</v>
      </c>
      <c r="Y30" s="255" t="s">
        <v>28</v>
      </c>
      <c r="Z30" s="286" t="s">
        <v>28</v>
      </c>
      <c r="AA30" s="286" t="s">
        <v>28</v>
      </c>
      <c r="AB30" s="255" t="s">
        <v>28</v>
      </c>
      <c r="AC30" s="255" t="str">
        <f t="shared" si="8"/>
        <v>BDL</v>
      </c>
      <c r="AD30" s="286" t="s">
        <v>28</v>
      </c>
      <c r="AE30" s="286" t="s">
        <v>28</v>
      </c>
      <c r="AF30" s="255" t="str">
        <f t="shared" si="9"/>
        <v>BDL</v>
      </c>
      <c r="AG30" s="255" t="str">
        <f t="shared" si="9"/>
        <v>BDL</v>
      </c>
      <c r="AH30" s="286" t="s">
        <v>28</v>
      </c>
      <c r="AI30" s="286" t="s">
        <v>28</v>
      </c>
      <c r="AJ30" s="255" t="s">
        <v>28</v>
      </c>
      <c r="AK30" s="255" t="s">
        <v>28</v>
      </c>
      <c r="AL30" s="286" t="s">
        <v>28</v>
      </c>
      <c r="AM30" s="286" t="s">
        <v>28</v>
      </c>
      <c r="AN30" s="255" t="str">
        <f t="shared" si="20"/>
        <v>BDL</v>
      </c>
      <c r="AO30" s="255" t="str">
        <f t="shared" si="10"/>
        <v>BDL</v>
      </c>
      <c r="AP30" s="286" t="s">
        <v>28</v>
      </c>
      <c r="AQ30" s="286" t="s">
        <v>28</v>
      </c>
      <c r="AR30" s="255" t="s">
        <v>28</v>
      </c>
      <c r="AS30" s="255" t="str">
        <f t="shared" si="11"/>
        <v>BDL</v>
      </c>
      <c r="AT30" s="286" t="s">
        <v>28</v>
      </c>
      <c r="AU30" s="286" t="s">
        <v>28</v>
      </c>
      <c r="AV30" s="282" t="s">
        <v>28</v>
      </c>
      <c r="AW30" s="255" t="s">
        <v>28</v>
      </c>
      <c r="AX30" s="255" t="str">
        <f t="shared" si="12"/>
        <v>BDL</v>
      </c>
      <c r="AY30" s="284" t="s">
        <v>28</v>
      </c>
      <c r="AZ30" s="286" t="s">
        <v>28</v>
      </c>
      <c r="BA30" s="258">
        <v>29.9</v>
      </c>
      <c r="BB30" s="258">
        <v>2.08</v>
      </c>
      <c r="BC30" s="255" t="str">
        <f t="shared" si="17"/>
        <v>BDL</v>
      </c>
      <c r="BD30" s="255">
        <f t="shared" si="13"/>
        <v>0.0299</v>
      </c>
      <c r="BE30" s="284">
        <f>IF($BB30="BDL","BDL",$BB30/1000)</f>
        <v>0.0020800000000000003</v>
      </c>
      <c r="BF30" s="286" t="s">
        <v>28</v>
      </c>
      <c r="BG30" s="258">
        <v>5.25</v>
      </c>
      <c r="BH30" s="255" t="str">
        <f t="shared" si="18"/>
        <v>BDL</v>
      </c>
      <c r="BI30" s="255">
        <f t="shared" si="14"/>
        <v>0.00525</v>
      </c>
      <c r="BJ30" s="286" t="s">
        <v>28</v>
      </c>
      <c r="BK30" s="286" t="s">
        <v>28</v>
      </c>
      <c r="BL30" s="255" t="str">
        <f t="shared" si="6"/>
        <v>BDL</v>
      </c>
      <c r="BM30" s="255" t="str">
        <f t="shared" si="7"/>
        <v>BDL</v>
      </c>
      <c r="BN30" s="286" t="s">
        <v>28</v>
      </c>
      <c r="BO30" s="258">
        <v>9.73</v>
      </c>
      <c r="BP30" s="255" t="str">
        <f t="shared" si="5"/>
        <v>BDL</v>
      </c>
      <c r="BQ30" s="255">
        <f t="shared" si="15"/>
        <v>0.00973</v>
      </c>
      <c r="BR30" s="286" t="s">
        <v>28</v>
      </c>
      <c r="BS30" s="286" t="s">
        <v>28</v>
      </c>
      <c r="BT30" s="255" t="s">
        <v>28</v>
      </c>
      <c r="BU30" s="255" t="str">
        <f t="shared" si="16"/>
        <v>BDL</v>
      </c>
      <c r="BV30" s="286" t="s">
        <v>28</v>
      </c>
      <c r="BW30" s="258">
        <v>6.35</v>
      </c>
      <c r="BX30" s="255" t="s">
        <v>28</v>
      </c>
      <c r="BY30" s="255">
        <f t="shared" si="23"/>
        <v>0.00635</v>
      </c>
      <c r="BZ30" s="286" t="s">
        <v>28</v>
      </c>
      <c r="CA30" s="308" t="s">
        <v>28</v>
      </c>
      <c r="CB30" s="280"/>
      <c r="CD30" s="280"/>
      <c r="CE30" s="280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54"/>
      <c r="CQ30" s="35"/>
      <c r="CR30" s="54"/>
      <c r="CS30" s="35"/>
      <c r="CT30" s="35"/>
      <c r="CU30" s="35"/>
      <c r="CV30" s="35"/>
      <c r="CW30" s="61"/>
      <c r="CX30" s="63"/>
      <c r="CY30" s="53"/>
      <c r="CZ30" s="53"/>
      <c r="DA30" s="53"/>
      <c r="DB30" s="53"/>
    </row>
    <row r="31" spans="1:106" ht="15" customHeight="1" thickBot="1">
      <c r="A31" s="102" t="s">
        <v>68</v>
      </c>
      <c r="B31" s="228" t="s">
        <v>162</v>
      </c>
      <c r="C31" s="236">
        <v>18000</v>
      </c>
      <c r="D31" s="242">
        <f>100*C31</f>
        <v>1800000</v>
      </c>
      <c r="E31" s="222">
        <f t="shared" si="22"/>
        <v>1800000</v>
      </c>
      <c r="F31" s="290" t="s">
        <v>28</v>
      </c>
      <c r="G31" s="286" t="s">
        <v>28</v>
      </c>
      <c r="H31" s="282" t="s">
        <v>28</v>
      </c>
      <c r="I31" s="291" t="s">
        <v>28</v>
      </c>
      <c r="J31" s="288" t="s">
        <v>28</v>
      </c>
      <c r="K31" s="284" t="s">
        <v>28</v>
      </c>
      <c r="L31" s="289" t="s">
        <v>28</v>
      </c>
      <c r="M31" s="289" t="s">
        <v>28</v>
      </c>
      <c r="N31" s="289" t="s">
        <v>28</v>
      </c>
      <c r="O31" s="288" t="s">
        <v>28</v>
      </c>
      <c r="P31" s="288" t="s">
        <v>28</v>
      </c>
      <c r="Q31" s="288" t="s">
        <v>28</v>
      </c>
      <c r="R31" s="289" t="s">
        <v>28</v>
      </c>
      <c r="S31" s="289" t="s">
        <v>28</v>
      </c>
      <c r="T31" s="257" t="str">
        <f t="shared" si="3"/>
        <v>BDL</v>
      </c>
      <c r="U31" s="257" t="str">
        <f t="shared" si="4"/>
        <v>BDL</v>
      </c>
      <c r="V31" s="289" t="s">
        <v>28</v>
      </c>
      <c r="W31" s="289" t="s">
        <v>28</v>
      </c>
      <c r="X31" s="255" t="s">
        <v>28</v>
      </c>
      <c r="Y31" s="255" t="s">
        <v>28</v>
      </c>
      <c r="Z31" s="286" t="s">
        <v>28</v>
      </c>
      <c r="AA31" s="286" t="s">
        <v>28</v>
      </c>
      <c r="AB31" s="255" t="s">
        <v>28</v>
      </c>
      <c r="AC31" s="255" t="str">
        <f t="shared" si="8"/>
        <v>BDL</v>
      </c>
      <c r="AD31" s="286" t="s">
        <v>28</v>
      </c>
      <c r="AE31" s="286" t="s">
        <v>28</v>
      </c>
      <c r="AF31" s="255" t="str">
        <f t="shared" si="9"/>
        <v>BDL</v>
      </c>
      <c r="AG31" s="255" t="str">
        <f t="shared" si="9"/>
        <v>BDL</v>
      </c>
      <c r="AH31" s="286" t="s">
        <v>28</v>
      </c>
      <c r="AI31" s="286" t="s">
        <v>28</v>
      </c>
      <c r="AJ31" s="255" t="s">
        <v>28</v>
      </c>
      <c r="AK31" s="255" t="s">
        <v>28</v>
      </c>
      <c r="AL31" s="286" t="s">
        <v>28</v>
      </c>
      <c r="AM31" s="286" t="s">
        <v>28</v>
      </c>
      <c r="AN31" s="255" t="str">
        <f t="shared" si="20"/>
        <v>BDL</v>
      </c>
      <c r="AO31" s="255" t="str">
        <f t="shared" si="10"/>
        <v>BDL</v>
      </c>
      <c r="AP31" s="286" t="s">
        <v>28</v>
      </c>
      <c r="AQ31" s="258">
        <v>2330</v>
      </c>
      <c r="AR31" s="255" t="s">
        <v>28</v>
      </c>
      <c r="AS31" s="255">
        <f t="shared" si="11"/>
        <v>2.33</v>
      </c>
      <c r="AT31" s="286" t="s">
        <v>28</v>
      </c>
      <c r="AU31" s="286" t="s">
        <v>28</v>
      </c>
      <c r="AV31" s="282" t="s">
        <v>28</v>
      </c>
      <c r="AW31" s="255" t="s">
        <v>28</v>
      </c>
      <c r="AX31" s="255" t="str">
        <f t="shared" si="12"/>
        <v>BDL</v>
      </c>
      <c r="AY31" s="284" t="s">
        <v>28</v>
      </c>
      <c r="AZ31" s="286" t="s">
        <v>28</v>
      </c>
      <c r="BA31" s="286" t="s">
        <v>28</v>
      </c>
      <c r="BB31" s="286" t="s">
        <v>28</v>
      </c>
      <c r="BC31" s="255" t="str">
        <f t="shared" si="17"/>
        <v>BDL</v>
      </c>
      <c r="BD31" s="255" t="str">
        <f t="shared" si="13"/>
        <v>BDL</v>
      </c>
      <c r="BE31" s="284" t="s">
        <v>28</v>
      </c>
      <c r="BF31" s="286" t="s">
        <v>28</v>
      </c>
      <c r="BG31" s="286" t="s">
        <v>28</v>
      </c>
      <c r="BH31" s="255" t="str">
        <f t="shared" si="18"/>
        <v>BDL</v>
      </c>
      <c r="BI31" s="255" t="str">
        <f t="shared" si="14"/>
        <v>BDL</v>
      </c>
      <c r="BJ31" s="286" t="s">
        <v>28</v>
      </c>
      <c r="BK31" s="286" t="s">
        <v>28</v>
      </c>
      <c r="BL31" s="255" t="str">
        <f t="shared" si="6"/>
        <v>BDL</v>
      </c>
      <c r="BM31" s="255" t="str">
        <f t="shared" si="7"/>
        <v>BDL</v>
      </c>
      <c r="BN31" s="286" t="s">
        <v>28</v>
      </c>
      <c r="BO31" s="286" t="s">
        <v>28</v>
      </c>
      <c r="BP31" s="255" t="str">
        <f t="shared" si="5"/>
        <v>BDL</v>
      </c>
      <c r="BQ31" s="255" t="str">
        <f t="shared" si="15"/>
        <v>BDL</v>
      </c>
      <c r="BR31" s="286" t="s">
        <v>28</v>
      </c>
      <c r="BS31" s="286" t="s">
        <v>28</v>
      </c>
      <c r="BT31" s="255" t="s">
        <v>28</v>
      </c>
      <c r="BU31" s="255" t="str">
        <f t="shared" si="16"/>
        <v>BDL</v>
      </c>
      <c r="BV31" s="286" t="s">
        <v>28</v>
      </c>
      <c r="BW31" s="286" t="s">
        <v>28</v>
      </c>
      <c r="BX31" s="255" t="s">
        <v>28</v>
      </c>
      <c r="BY31" s="255" t="s">
        <v>28</v>
      </c>
      <c r="BZ31" s="286" t="s">
        <v>28</v>
      </c>
      <c r="CA31" s="308" t="s">
        <v>28</v>
      </c>
      <c r="CB31" s="280"/>
      <c r="CD31" s="280"/>
      <c r="CE31" s="280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61"/>
      <c r="CX31" s="60"/>
      <c r="CY31" s="53"/>
      <c r="CZ31" s="53"/>
      <c r="DA31" s="53"/>
      <c r="DB31" s="53"/>
    </row>
    <row r="32" spans="1:106" ht="12.75" customHeight="1">
      <c r="A32" s="103" t="s">
        <v>89</v>
      </c>
      <c r="B32" s="227" t="s">
        <v>154</v>
      </c>
      <c r="C32" s="234">
        <v>11</v>
      </c>
      <c r="D32" s="240" t="str">
        <f>C32&amp;" - "&amp;100*C32</f>
        <v>11 - 1100</v>
      </c>
      <c r="E32" s="219">
        <f>C32*100</f>
        <v>1100</v>
      </c>
      <c r="F32" s="292" t="s">
        <v>28</v>
      </c>
      <c r="G32" s="289" t="s">
        <v>28</v>
      </c>
      <c r="H32" s="289" t="s">
        <v>28</v>
      </c>
      <c r="I32" s="291" t="s">
        <v>28</v>
      </c>
      <c r="J32" s="288" t="s">
        <v>28</v>
      </c>
      <c r="K32" s="288" t="s">
        <v>28</v>
      </c>
      <c r="L32" s="258">
        <v>14</v>
      </c>
      <c r="M32" s="258">
        <v>13</v>
      </c>
      <c r="N32" s="289" t="s">
        <v>28</v>
      </c>
      <c r="O32" s="256">
        <v>0.014</v>
      </c>
      <c r="P32" s="256">
        <v>0.013</v>
      </c>
      <c r="Q32" s="288" t="s">
        <v>28</v>
      </c>
      <c r="R32" s="289" t="s">
        <v>28</v>
      </c>
      <c r="S32" s="289" t="s">
        <v>28</v>
      </c>
      <c r="T32" s="257" t="str">
        <f t="shared" si="3"/>
        <v>BDL</v>
      </c>
      <c r="U32" s="257" t="str">
        <f t="shared" si="4"/>
        <v>BDL</v>
      </c>
      <c r="V32" s="289" t="s">
        <v>28</v>
      </c>
      <c r="W32" s="289" t="s">
        <v>28</v>
      </c>
      <c r="X32" s="255" t="s">
        <v>28</v>
      </c>
      <c r="Y32" s="255" t="s">
        <v>28</v>
      </c>
      <c r="Z32" s="286" t="s">
        <v>28</v>
      </c>
      <c r="AA32" s="286" t="s">
        <v>28</v>
      </c>
      <c r="AB32" s="255" t="s">
        <v>28</v>
      </c>
      <c r="AC32" s="255" t="str">
        <f t="shared" si="8"/>
        <v>BDL</v>
      </c>
      <c r="AD32" s="286" t="s">
        <v>28</v>
      </c>
      <c r="AE32" s="286" t="s">
        <v>28</v>
      </c>
      <c r="AF32" s="255" t="str">
        <f t="shared" si="9"/>
        <v>BDL</v>
      </c>
      <c r="AG32" s="255" t="str">
        <f t="shared" si="9"/>
        <v>BDL</v>
      </c>
      <c r="AH32" s="286" t="s">
        <v>28</v>
      </c>
      <c r="AI32" s="286" t="s">
        <v>28</v>
      </c>
      <c r="AJ32" s="255" t="s">
        <v>28</v>
      </c>
      <c r="AK32" s="255" t="s">
        <v>28</v>
      </c>
      <c r="AL32" s="286" t="s">
        <v>28</v>
      </c>
      <c r="AM32" s="286" t="s">
        <v>28</v>
      </c>
      <c r="AN32" s="255" t="s">
        <v>28</v>
      </c>
      <c r="AO32" s="255" t="str">
        <f t="shared" si="10"/>
        <v>BDL</v>
      </c>
      <c r="AP32" s="286" t="s">
        <v>28</v>
      </c>
      <c r="AQ32" s="286" t="s">
        <v>28</v>
      </c>
      <c r="AR32" s="255" t="s">
        <v>28</v>
      </c>
      <c r="AS32" s="255" t="str">
        <f t="shared" si="11"/>
        <v>BDL</v>
      </c>
      <c r="AT32" s="286" t="s">
        <v>28</v>
      </c>
      <c r="AU32" s="286" t="s">
        <v>28</v>
      </c>
      <c r="AV32" s="286" t="s">
        <v>28</v>
      </c>
      <c r="AW32" s="255" t="s">
        <v>28</v>
      </c>
      <c r="AX32" s="255" t="str">
        <f t="shared" si="12"/>
        <v>BDL</v>
      </c>
      <c r="AY32" s="284" t="s">
        <v>28</v>
      </c>
      <c r="AZ32" s="286" t="s">
        <v>28</v>
      </c>
      <c r="BA32" s="286" t="s">
        <v>28</v>
      </c>
      <c r="BB32" s="286" t="s">
        <v>28</v>
      </c>
      <c r="BC32" s="255" t="str">
        <f t="shared" si="17"/>
        <v>BDL</v>
      </c>
      <c r="BD32" s="255" t="str">
        <f t="shared" si="13"/>
        <v>BDL</v>
      </c>
      <c r="BE32" s="284" t="s">
        <v>28</v>
      </c>
      <c r="BF32" s="286" t="s">
        <v>28</v>
      </c>
      <c r="BG32" s="286" t="s">
        <v>28</v>
      </c>
      <c r="BH32" s="255" t="str">
        <f t="shared" si="18"/>
        <v>BDL</v>
      </c>
      <c r="BI32" s="255" t="str">
        <f t="shared" si="14"/>
        <v>BDL</v>
      </c>
      <c r="BJ32" s="286" t="s">
        <v>28</v>
      </c>
      <c r="BK32" s="286" t="s">
        <v>28</v>
      </c>
      <c r="BL32" s="255" t="str">
        <f t="shared" si="6"/>
        <v>BDL</v>
      </c>
      <c r="BM32" s="255" t="str">
        <f t="shared" si="7"/>
        <v>BDL</v>
      </c>
      <c r="BN32" s="286" t="s">
        <v>28</v>
      </c>
      <c r="BO32" s="286" t="s">
        <v>28</v>
      </c>
      <c r="BP32" s="255" t="str">
        <f t="shared" si="5"/>
        <v>BDL</v>
      </c>
      <c r="BQ32" s="255" t="str">
        <f t="shared" si="15"/>
        <v>BDL</v>
      </c>
      <c r="BR32" s="286" t="s">
        <v>28</v>
      </c>
      <c r="BS32" s="286" t="s">
        <v>28</v>
      </c>
      <c r="BT32" s="255" t="s">
        <v>28</v>
      </c>
      <c r="BU32" s="255" t="str">
        <f t="shared" si="16"/>
        <v>BDL</v>
      </c>
      <c r="BV32" s="286" t="s">
        <v>28</v>
      </c>
      <c r="BW32" s="286" t="s">
        <v>28</v>
      </c>
      <c r="BX32" s="255" t="s">
        <v>28</v>
      </c>
      <c r="BY32" s="255" t="s">
        <v>28</v>
      </c>
      <c r="BZ32" s="286" t="s">
        <v>28</v>
      </c>
      <c r="CA32" s="308" t="s">
        <v>28</v>
      </c>
      <c r="CB32" s="280"/>
      <c r="CC32" s="259"/>
      <c r="CD32" s="280"/>
      <c r="CE32" s="280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61"/>
      <c r="CX32" s="63"/>
      <c r="CY32" s="53"/>
      <c r="CZ32" s="53"/>
      <c r="DA32" s="53"/>
      <c r="DB32" s="53"/>
    </row>
    <row r="33" spans="1:106" ht="12.75" customHeight="1">
      <c r="A33" s="47" t="s">
        <v>110</v>
      </c>
      <c r="F33" s="280"/>
      <c r="G33" s="280"/>
      <c r="H33" s="259"/>
      <c r="I33" s="293"/>
      <c r="J33" s="293"/>
      <c r="K33" s="293"/>
      <c r="L33" s="280"/>
      <c r="M33" s="280"/>
      <c r="N33" s="259"/>
      <c r="O33" s="259"/>
      <c r="P33" s="259"/>
      <c r="Q33" s="259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59"/>
      <c r="AW33" s="259"/>
      <c r="AX33" s="259"/>
      <c r="AY33" s="259"/>
      <c r="AZ33" s="280"/>
      <c r="BA33" s="280"/>
      <c r="BB33" s="259"/>
      <c r="BC33" s="259"/>
      <c r="BD33" s="259"/>
      <c r="BE33" s="259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59"/>
      <c r="CD33" s="280"/>
      <c r="CE33" s="280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61"/>
      <c r="CX33" s="63"/>
      <c r="CY33" s="53"/>
      <c r="CZ33" s="53"/>
      <c r="DA33" s="53"/>
      <c r="DB33" s="53"/>
    </row>
    <row r="34" spans="1:106" ht="12.75" customHeight="1">
      <c r="A34" s="6" t="s">
        <v>27</v>
      </c>
      <c r="F34" s="280"/>
      <c r="G34" s="280"/>
      <c r="H34" s="259"/>
      <c r="I34" s="293"/>
      <c r="J34" s="293"/>
      <c r="K34" s="293"/>
      <c r="L34" s="280"/>
      <c r="M34" s="280"/>
      <c r="N34" s="259"/>
      <c r="O34" s="259"/>
      <c r="P34" s="259"/>
      <c r="Q34" s="259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59"/>
      <c r="AW34" s="259"/>
      <c r="AX34" s="259"/>
      <c r="AY34" s="259"/>
      <c r="AZ34" s="280"/>
      <c r="BA34" s="280"/>
      <c r="BB34" s="259"/>
      <c r="BC34" s="259"/>
      <c r="BD34" s="259"/>
      <c r="BE34" s="259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59"/>
      <c r="CD34" s="280"/>
      <c r="CE34" s="280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61"/>
      <c r="CX34" s="63"/>
      <c r="CY34" s="53"/>
      <c r="CZ34" s="53"/>
      <c r="DA34" s="53"/>
      <c r="DB34" s="53"/>
    </row>
    <row r="35" spans="1:106" ht="12.75" customHeight="1">
      <c r="A35" s="51" t="s">
        <v>98</v>
      </c>
      <c r="B35" s="51"/>
      <c r="C35" s="51"/>
      <c r="D35" s="51"/>
      <c r="E35" s="51"/>
      <c r="CB35" s="280"/>
      <c r="CC35" s="259"/>
      <c r="CD35" s="280"/>
      <c r="CE35" s="280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61"/>
      <c r="CX35" s="63"/>
      <c r="CY35" s="53"/>
      <c r="CZ35" s="53"/>
      <c r="DA35" s="53"/>
      <c r="DB35" s="53"/>
    </row>
    <row r="36" spans="1:106" ht="12.75" customHeight="1">
      <c r="A36" s="47" t="s">
        <v>115</v>
      </c>
      <c r="B36" s="47"/>
      <c r="C36" s="47"/>
      <c r="D36" s="47"/>
      <c r="E36" s="47"/>
      <c r="CA36" s="259"/>
      <c r="CB36" s="280"/>
      <c r="CD36" s="280"/>
      <c r="CE36" s="280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63"/>
      <c r="CY36" s="53"/>
      <c r="CZ36" s="53"/>
      <c r="DA36" s="53"/>
      <c r="DB36" s="53"/>
    </row>
    <row r="37" spans="1:106" ht="12.75" customHeight="1">
      <c r="A37" s="310" t="s">
        <v>182</v>
      </c>
      <c r="B37" s="47"/>
      <c r="C37" s="47"/>
      <c r="D37" s="47"/>
      <c r="E37" s="47"/>
      <c r="CA37" s="259"/>
      <c r="CB37" s="280"/>
      <c r="CD37" s="280"/>
      <c r="CE37" s="280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63"/>
      <c r="CY37" s="53"/>
      <c r="CZ37" s="53"/>
      <c r="DA37" s="53"/>
      <c r="DB37" s="53"/>
    </row>
    <row r="38" spans="1:106" ht="12.75" customHeight="1">
      <c r="A38" s="69" t="s">
        <v>183</v>
      </c>
      <c r="B38" s="74"/>
      <c r="C38" s="74"/>
      <c r="D38" s="74"/>
      <c r="E38" s="74"/>
      <c r="CA38" s="259"/>
      <c r="CB38" s="280"/>
      <c r="CD38" s="280"/>
      <c r="CE38" s="280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61"/>
      <c r="CX38" s="63"/>
      <c r="CY38" s="53"/>
      <c r="CZ38" s="53"/>
      <c r="DA38" s="53"/>
      <c r="DB38" s="53"/>
    </row>
    <row r="39" spans="1:106" ht="12.75" customHeight="1">
      <c r="A39" s="74" t="s">
        <v>123</v>
      </c>
      <c r="CA39" s="259"/>
      <c r="CB39" s="280"/>
      <c r="CD39" s="280"/>
      <c r="CE39" s="280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61"/>
      <c r="CX39" s="63"/>
      <c r="CY39" s="53"/>
      <c r="CZ39" s="53"/>
      <c r="DA39" s="53"/>
      <c r="DB39" s="53"/>
    </row>
    <row r="40" spans="1:106" ht="12.75" customHeight="1">
      <c r="A40" s="69"/>
      <c r="B40" s="69"/>
      <c r="C40" s="69"/>
      <c r="D40" s="69"/>
      <c r="E40" s="69"/>
      <c r="F40" s="280"/>
      <c r="G40" s="280"/>
      <c r="H40" s="259"/>
      <c r="I40" s="293"/>
      <c r="J40" s="293"/>
      <c r="K40" s="293"/>
      <c r="L40" s="280"/>
      <c r="M40" s="280"/>
      <c r="N40" s="259"/>
      <c r="O40" s="259"/>
      <c r="P40" s="259"/>
      <c r="Q40" s="259"/>
      <c r="R40" s="280"/>
      <c r="S40" s="280"/>
      <c r="T40" s="280"/>
      <c r="U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59"/>
      <c r="AW40" s="259"/>
      <c r="AX40" s="259"/>
      <c r="AY40" s="259"/>
      <c r="AZ40" s="280"/>
      <c r="BA40" s="280"/>
      <c r="BB40" s="259"/>
      <c r="BC40" s="259"/>
      <c r="BD40" s="259"/>
      <c r="BE40" s="259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59"/>
      <c r="CD40" s="280"/>
      <c r="CE40" s="280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61"/>
      <c r="CX40" s="63"/>
      <c r="CY40" s="53"/>
      <c r="CZ40" s="53"/>
      <c r="DA40" s="53"/>
      <c r="DB40" s="53"/>
    </row>
    <row r="41" spans="2:106" ht="12.75" customHeight="1">
      <c r="B41" s="69"/>
      <c r="C41" s="69"/>
      <c r="D41" s="69"/>
      <c r="E41" s="69"/>
      <c r="F41" s="280"/>
      <c r="G41" s="280"/>
      <c r="H41" s="259"/>
      <c r="I41" s="293"/>
      <c r="J41" s="293"/>
      <c r="K41" s="293"/>
      <c r="L41" s="280"/>
      <c r="M41" s="280"/>
      <c r="N41" s="259"/>
      <c r="O41" s="259"/>
      <c r="P41" s="259"/>
      <c r="Q41" s="259"/>
      <c r="R41" s="280"/>
      <c r="S41" s="280"/>
      <c r="T41" s="280"/>
      <c r="U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59"/>
      <c r="AW41" s="259"/>
      <c r="AX41" s="259"/>
      <c r="AY41" s="259"/>
      <c r="AZ41" s="280"/>
      <c r="BA41" s="280"/>
      <c r="BB41" s="259"/>
      <c r="BC41" s="259"/>
      <c r="BD41" s="259"/>
      <c r="BE41" s="259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59"/>
      <c r="CD41" s="280"/>
      <c r="CE41" s="280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61"/>
      <c r="CX41" s="63"/>
      <c r="CY41" s="53"/>
      <c r="CZ41" s="53"/>
      <c r="DA41" s="53"/>
      <c r="DB41" s="53"/>
    </row>
    <row r="42" spans="2:106" ht="12.75" customHeight="1">
      <c r="B42" s="243"/>
      <c r="C42" s="243"/>
      <c r="D42" s="243"/>
      <c r="E42" s="243"/>
      <c r="CA42" s="259"/>
      <c r="CB42" s="280"/>
      <c r="CD42" s="280"/>
      <c r="CE42" s="280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61"/>
      <c r="CX42" s="63"/>
      <c r="CY42" s="53"/>
      <c r="CZ42" s="53"/>
      <c r="DA42" s="53"/>
      <c r="DB42" s="53"/>
    </row>
    <row r="43" spans="2:106" ht="12.75" customHeight="1">
      <c r="B43" s="244"/>
      <c r="C43" s="245"/>
      <c r="D43" s="245"/>
      <c r="E43" s="245"/>
      <c r="CA43" s="259"/>
      <c r="CB43" s="280"/>
      <c r="CD43" s="280"/>
      <c r="CE43" s="280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61"/>
      <c r="CX43" s="63"/>
      <c r="CY43" s="53"/>
      <c r="CZ43" s="53"/>
      <c r="DA43" s="53"/>
      <c r="DB43" s="53"/>
    </row>
    <row r="44" spans="1:106" ht="12.75" customHeight="1">
      <c r="A44" s="69"/>
      <c r="B44" s="243"/>
      <c r="C44" s="243"/>
      <c r="D44" s="243"/>
      <c r="E44" s="243"/>
      <c r="F44" s="280"/>
      <c r="G44" s="280"/>
      <c r="H44" s="259"/>
      <c r="I44" s="293"/>
      <c r="J44" s="293"/>
      <c r="K44" s="293"/>
      <c r="L44" s="280"/>
      <c r="M44" s="280"/>
      <c r="N44" s="259"/>
      <c r="O44" s="259"/>
      <c r="P44" s="259"/>
      <c r="Q44" s="259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59"/>
      <c r="AW44" s="259"/>
      <c r="AX44" s="259"/>
      <c r="AY44" s="259"/>
      <c r="AZ44" s="280"/>
      <c r="BA44" s="280"/>
      <c r="BB44" s="259"/>
      <c r="BC44" s="259"/>
      <c r="BD44" s="259"/>
      <c r="BE44" s="259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D44" s="280"/>
      <c r="CE44" s="280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61"/>
      <c r="CX44" s="63"/>
      <c r="CY44" s="53"/>
      <c r="CZ44" s="53"/>
      <c r="DA44" s="53"/>
      <c r="DB44" s="53"/>
    </row>
    <row r="45" spans="1:106" ht="12.75" customHeight="1">
      <c r="A45" s="69"/>
      <c r="B45" s="246"/>
      <c r="C45" s="247"/>
      <c r="D45" s="247"/>
      <c r="E45" s="247"/>
      <c r="F45" s="296"/>
      <c r="G45" s="280"/>
      <c r="H45" s="259"/>
      <c r="I45" s="293"/>
      <c r="J45" s="293"/>
      <c r="K45" s="293"/>
      <c r="L45" s="280"/>
      <c r="M45" s="280"/>
      <c r="N45" s="259"/>
      <c r="O45" s="259"/>
      <c r="P45" s="259"/>
      <c r="Q45" s="259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59"/>
      <c r="AW45" s="259"/>
      <c r="AX45" s="259"/>
      <c r="AY45" s="259"/>
      <c r="AZ45" s="280"/>
      <c r="BA45" s="280"/>
      <c r="BB45" s="259"/>
      <c r="BC45" s="259"/>
      <c r="BD45" s="259"/>
      <c r="BE45" s="259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D45" s="280"/>
      <c r="CE45" s="280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61"/>
      <c r="CX45" s="63"/>
      <c r="CY45" s="53"/>
      <c r="CZ45" s="53"/>
      <c r="DA45" s="53"/>
      <c r="DB45" s="53"/>
    </row>
    <row r="46" spans="1:106" ht="12.75" customHeight="1">
      <c r="A46" s="69"/>
      <c r="B46" s="243"/>
      <c r="C46" s="243"/>
      <c r="D46" s="243"/>
      <c r="E46" s="243"/>
      <c r="F46" s="296"/>
      <c r="G46" s="280"/>
      <c r="H46" s="259"/>
      <c r="I46" s="293"/>
      <c r="J46" s="293"/>
      <c r="K46" s="293"/>
      <c r="L46" s="280"/>
      <c r="M46" s="280"/>
      <c r="N46" s="259"/>
      <c r="O46" s="259"/>
      <c r="P46" s="259"/>
      <c r="Q46" s="259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59"/>
      <c r="AW46" s="259"/>
      <c r="AX46" s="259"/>
      <c r="AY46" s="259"/>
      <c r="AZ46" s="280"/>
      <c r="BA46" s="280"/>
      <c r="BB46" s="259"/>
      <c r="BC46" s="259"/>
      <c r="BD46" s="259"/>
      <c r="BE46" s="259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D46" s="280"/>
      <c r="CE46" s="280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61"/>
      <c r="CX46" s="63"/>
      <c r="CY46" s="53"/>
      <c r="CZ46" s="53"/>
      <c r="DA46" s="53"/>
      <c r="DB46" s="53"/>
    </row>
    <row r="47" spans="1:106" ht="12.75" customHeight="1">
      <c r="A47" s="69"/>
      <c r="B47" s="243"/>
      <c r="C47" s="243"/>
      <c r="D47" s="243"/>
      <c r="E47" s="243"/>
      <c r="F47" s="296"/>
      <c r="G47" s="280"/>
      <c r="H47" s="259"/>
      <c r="I47" s="293"/>
      <c r="J47" s="293"/>
      <c r="K47" s="293"/>
      <c r="L47" s="280"/>
      <c r="M47" s="280"/>
      <c r="N47" s="259"/>
      <c r="O47" s="259"/>
      <c r="P47" s="259"/>
      <c r="Q47" s="259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59"/>
      <c r="AW47" s="259"/>
      <c r="AX47" s="259"/>
      <c r="AY47" s="259"/>
      <c r="AZ47" s="280"/>
      <c r="BA47" s="280"/>
      <c r="BB47" s="259"/>
      <c r="BC47" s="259"/>
      <c r="BD47" s="259"/>
      <c r="BE47" s="259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D47" s="280"/>
      <c r="CE47" s="280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61"/>
      <c r="CX47" s="63"/>
      <c r="CY47" s="53"/>
      <c r="CZ47" s="53"/>
      <c r="DA47" s="53"/>
      <c r="DB47" s="53"/>
    </row>
    <row r="48" spans="1:106" ht="12.75" customHeight="1">
      <c r="A48" s="69"/>
      <c r="B48" s="243"/>
      <c r="C48" s="243"/>
      <c r="D48" s="243"/>
      <c r="E48" s="243"/>
      <c r="F48" s="297"/>
      <c r="G48" s="280"/>
      <c r="H48" s="259"/>
      <c r="I48" s="293"/>
      <c r="J48" s="293"/>
      <c r="K48" s="293"/>
      <c r="L48" s="280"/>
      <c r="M48" s="280"/>
      <c r="N48" s="259"/>
      <c r="O48" s="259"/>
      <c r="P48" s="259"/>
      <c r="Q48" s="259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59"/>
      <c r="AW48" s="259"/>
      <c r="AX48" s="259"/>
      <c r="AY48" s="259"/>
      <c r="AZ48" s="280"/>
      <c r="BA48" s="280"/>
      <c r="BB48" s="259"/>
      <c r="BC48" s="259"/>
      <c r="BD48" s="259"/>
      <c r="BE48" s="259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0"/>
      <c r="BQ48" s="280"/>
      <c r="BR48" s="280"/>
      <c r="BS48" s="280"/>
      <c r="BT48" s="280"/>
      <c r="BU48" s="280"/>
      <c r="BV48" s="280"/>
      <c r="BW48" s="280"/>
      <c r="BX48" s="280"/>
      <c r="BY48" s="280"/>
      <c r="BZ48" s="280"/>
      <c r="CA48" s="280"/>
      <c r="CB48" s="280"/>
      <c r="CD48" s="280"/>
      <c r="CE48" s="280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61"/>
      <c r="CX48" s="63"/>
      <c r="CY48" s="53"/>
      <c r="CZ48" s="53"/>
      <c r="DA48" s="53"/>
      <c r="DB48" s="53"/>
    </row>
    <row r="49" spans="1:106" ht="15">
      <c r="A49" s="69"/>
      <c r="B49" s="243"/>
      <c r="C49" s="243"/>
      <c r="D49" s="243"/>
      <c r="E49" s="243"/>
      <c r="F49" s="297"/>
      <c r="G49" s="280"/>
      <c r="H49" s="259"/>
      <c r="I49" s="293"/>
      <c r="J49" s="293"/>
      <c r="K49" s="293"/>
      <c r="L49" s="280"/>
      <c r="M49" s="280"/>
      <c r="N49" s="259"/>
      <c r="O49" s="259"/>
      <c r="P49" s="259"/>
      <c r="Q49" s="259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59"/>
      <c r="AW49" s="259"/>
      <c r="AX49" s="259"/>
      <c r="AY49" s="259"/>
      <c r="AZ49" s="280"/>
      <c r="BA49" s="280"/>
      <c r="BB49" s="259"/>
      <c r="BC49" s="259"/>
      <c r="BD49" s="259"/>
      <c r="BE49" s="259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58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D49" s="280"/>
      <c r="CE49" s="280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61"/>
      <c r="CX49" s="35"/>
      <c r="CY49" s="53"/>
      <c r="CZ49" s="53"/>
      <c r="DA49" s="53"/>
      <c r="DB49" s="53"/>
    </row>
    <row r="50" spans="2:106" ht="15">
      <c r="B50" s="243"/>
      <c r="C50" s="243"/>
      <c r="D50" s="243"/>
      <c r="E50" s="243"/>
      <c r="F50" s="297"/>
      <c r="CA50" s="259"/>
      <c r="CB50" s="280"/>
      <c r="CD50" s="280"/>
      <c r="CE50" s="280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61"/>
      <c r="CX50" s="35"/>
      <c r="CY50" s="53"/>
      <c r="CZ50" s="53"/>
      <c r="DA50" s="53"/>
      <c r="DB50" s="53"/>
    </row>
    <row r="51" spans="1:106" ht="12.75">
      <c r="A51" s="69"/>
      <c r="B51" s="243"/>
      <c r="C51" s="243"/>
      <c r="D51" s="243"/>
      <c r="E51" s="243"/>
      <c r="F51" s="298"/>
      <c r="G51" s="280"/>
      <c r="H51" s="259"/>
      <c r="I51" s="293"/>
      <c r="J51" s="293"/>
      <c r="K51" s="293"/>
      <c r="L51" s="280"/>
      <c r="M51" s="280"/>
      <c r="N51" s="259"/>
      <c r="O51" s="259"/>
      <c r="P51" s="259"/>
      <c r="Q51" s="259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59"/>
      <c r="AW51" s="259"/>
      <c r="AX51" s="259"/>
      <c r="AY51" s="259"/>
      <c r="AZ51" s="280"/>
      <c r="BA51" s="280"/>
      <c r="BB51" s="259"/>
      <c r="BC51" s="259"/>
      <c r="BD51" s="259"/>
      <c r="BE51" s="259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D51" s="280"/>
      <c r="CE51" s="271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</row>
    <row r="52" spans="1:106" ht="12.75">
      <c r="A52" s="47"/>
      <c r="B52" s="243"/>
      <c r="C52" s="243"/>
      <c r="D52" s="243"/>
      <c r="E52" s="243"/>
      <c r="F52" s="298"/>
      <c r="G52" s="280"/>
      <c r="H52" s="259"/>
      <c r="I52" s="293"/>
      <c r="J52" s="293"/>
      <c r="K52" s="293"/>
      <c r="L52" s="280"/>
      <c r="M52" s="280"/>
      <c r="N52" s="259"/>
      <c r="O52" s="259"/>
      <c r="P52" s="259"/>
      <c r="Q52" s="259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59"/>
      <c r="AW52" s="259"/>
      <c r="AX52" s="259"/>
      <c r="AY52" s="259"/>
      <c r="AZ52" s="280"/>
      <c r="BA52" s="280"/>
      <c r="BB52" s="259"/>
      <c r="BC52" s="259"/>
      <c r="BD52" s="259"/>
      <c r="BE52" s="259"/>
      <c r="BF52" s="280"/>
      <c r="BG52" s="280"/>
      <c r="BH52" s="280"/>
      <c r="BI52" s="280"/>
      <c r="BJ52" s="280"/>
      <c r="BK52" s="280"/>
      <c r="BL52" s="280"/>
      <c r="BM52" s="280"/>
      <c r="BN52" s="280"/>
      <c r="BO52" s="280"/>
      <c r="BP52" s="280"/>
      <c r="BQ52" s="280"/>
      <c r="BR52" s="280"/>
      <c r="BS52" s="280"/>
      <c r="BT52" s="280"/>
      <c r="BU52" s="280"/>
      <c r="BV52" s="280"/>
      <c r="BW52" s="280"/>
      <c r="BX52" s="280"/>
      <c r="BY52" s="280"/>
      <c r="BZ52" s="280"/>
      <c r="CA52" s="280"/>
      <c r="CB52" s="280"/>
      <c r="CD52" s="280"/>
      <c r="CE52" s="271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</row>
    <row r="53" spans="1:106" ht="15">
      <c r="A53" s="47"/>
      <c r="B53" s="248"/>
      <c r="C53" s="245"/>
      <c r="D53" s="245"/>
      <c r="E53" s="245"/>
      <c r="F53" s="298"/>
      <c r="G53" s="280"/>
      <c r="H53" s="259"/>
      <c r="I53" s="293"/>
      <c r="J53" s="293"/>
      <c r="K53" s="293"/>
      <c r="L53" s="280"/>
      <c r="M53" s="280"/>
      <c r="N53" s="259"/>
      <c r="O53" s="259"/>
      <c r="P53" s="259"/>
      <c r="Q53" s="259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59"/>
      <c r="AW53" s="259"/>
      <c r="AX53" s="259"/>
      <c r="AY53" s="259"/>
      <c r="AZ53" s="280"/>
      <c r="BA53" s="280"/>
      <c r="BB53" s="259"/>
      <c r="BC53" s="259"/>
      <c r="BD53" s="259"/>
      <c r="BE53" s="259"/>
      <c r="BF53" s="280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280"/>
      <c r="BR53" s="280"/>
      <c r="BS53" s="280"/>
      <c r="BT53" s="280"/>
      <c r="BU53" s="280"/>
      <c r="BV53" s="280"/>
      <c r="BW53" s="280"/>
      <c r="BX53" s="280"/>
      <c r="BY53" s="280"/>
      <c r="BZ53" s="280"/>
      <c r="CA53" s="280"/>
      <c r="CB53" s="280"/>
      <c r="CD53" s="280"/>
      <c r="CE53" s="271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</row>
    <row r="54" spans="2:82" ht="15">
      <c r="B54" s="249"/>
      <c r="C54" s="250"/>
      <c r="D54" s="247"/>
      <c r="E54" s="247"/>
      <c r="F54" s="297"/>
      <c r="BF54" s="2"/>
      <c r="BJ54" s="295"/>
      <c r="CA54" s="259"/>
      <c r="CB54" s="259"/>
      <c r="CD54" s="259"/>
    </row>
    <row r="55" spans="1:82" ht="15">
      <c r="A55" s="52"/>
      <c r="B55" s="243"/>
      <c r="C55" s="243"/>
      <c r="D55" s="243"/>
      <c r="E55" s="243"/>
      <c r="F55" s="299"/>
      <c r="G55" s="300"/>
      <c r="H55" s="300"/>
      <c r="I55" s="301"/>
      <c r="J55" s="301"/>
      <c r="K55" s="301"/>
      <c r="L55" s="300"/>
      <c r="BA55" s="295"/>
      <c r="BB55" s="295"/>
      <c r="BC55" s="295"/>
      <c r="BD55" s="295"/>
      <c r="BE55" s="295"/>
      <c r="BF55" s="2"/>
      <c r="BG55" s="2"/>
      <c r="BH55" s="2"/>
      <c r="BI55" s="2"/>
      <c r="BZ55" s="259"/>
      <c r="CA55" s="271"/>
      <c r="CD55" s="271"/>
    </row>
    <row r="56" spans="1:61" ht="23.25">
      <c r="A56" s="1"/>
      <c r="B56" s="243"/>
      <c r="C56" s="243"/>
      <c r="D56" s="243"/>
      <c r="E56" s="243"/>
      <c r="F56" s="298"/>
      <c r="BA56" s="295"/>
      <c r="BB56" s="295"/>
      <c r="BC56" s="295"/>
      <c r="BD56" s="295"/>
      <c r="BE56" s="295"/>
      <c r="BF56" s="2"/>
      <c r="BG56" s="2"/>
      <c r="BH56" s="2"/>
      <c r="BI56" s="2"/>
    </row>
    <row r="57" spans="2:6" ht="15">
      <c r="B57" s="251"/>
      <c r="C57" s="247"/>
      <c r="D57" s="252"/>
      <c r="E57" s="252"/>
      <c r="F57" s="298"/>
    </row>
    <row r="58" spans="2:6" ht="15">
      <c r="B58" s="249"/>
      <c r="C58" s="253"/>
      <c r="D58" s="252"/>
      <c r="E58" s="252"/>
      <c r="F58" s="298"/>
    </row>
    <row r="59" spans="2:6" ht="12.75">
      <c r="B59" s="243"/>
      <c r="C59" s="243"/>
      <c r="D59" s="243"/>
      <c r="E59" s="243"/>
      <c r="F59" s="298"/>
    </row>
    <row r="60" spans="2:6" ht="12.75">
      <c r="B60" s="243"/>
      <c r="C60" s="243"/>
      <c r="D60" s="243"/>
      <c r="E60" s="243"/>
      <c r="F60" s="298"/>
    </row>
    <row r="61" ht="12.75">
      <c r="F61" s="298"/>
    </row>
    <row r="62" ht="12.75">
      <c r="F62" s="298"/>
    </row>
    <row r="63" ht="12.75">
      <c r="F63" s="298"/>
    </row>
    <row r="64" ht="12.75">
      <c r="F64" s="298"/>
    </row>
    <row r="65" ht="12.75">
      <c r="F65" s="298"/>
    </row>
    <row r="66" ht="12.75">
      <c r="F66" s="298"/>
    </row>
    <row r="67" ht="12.75">
      <c r="F67" s="298"/>
    </row>
    <row r="68" ht="12.75">
      <c r="F68" s="298"/>
    </row>
    <row r="69" ht="12.75">
      <c r="F69" s="298"/>
    </row>
    <row r="70" ht="15">
      <c r="F70" s="299"/>
    </row>
    <row r="71" ht="12.75">
      <c r="F71" s="298"/>
    </row>
    <row r="72" ht="12.75">
      <c r="F72" s="298"/>
    </row>
    <row r="73" ht="12.75">
      <c r="F73" s="298"/>
    </row>
    <row r="74" ht="12.75">
      <c r="F74" s="298"/>
    </row>
    <row r="75" ht="15">
      <c r="F75" s="297"/>
    </row>
    <row r="76" spans="6:101" ht="12.75">
      <c r="F76" s="298"/>
      <c r="CW76" s="2"/>
    </row>
    <row r="77" spans="6:101" ht="12.75">
      <c r="F77" s="298"/>
      <c r="CW77" s="2"/>
    </row>
    <row r="78" ht="12.75">
      <c r="F78" s="298"/>
    </row>
    <row r="79" ht="12.75">
      <c r="F79" s="298"/>
    </row>
    <row r="80" ht="12.75">
      <c r="F80" s="298"/>
    </row>
    <row r="81" ht="15">
      <c r="F81" s="299"/>
    </row>
    <row r="82" ht="12.75">
      <c r="F82" s="298"/>
    </row>
    <row r="83" ht="12.75">
      <c r="F83" s="298"/>
    </row>
    <row r="84" ht="15">
      <c r="F84" s="299"/>
    </row>
    <row r="85" ht="15">
      <c r="F85" s="297"/>
    </row>
    <row r="86" ht="12.75">
      <c r="F86" s="298"/>
    </row>
    <row r="87" ht="12.75">
      <c r="F87" s="298"/>
    </row>
    <row r="88" ht="12.75">
      <c r="F88" s="298"/>
    </row>
    <row r="89" ht="12.75">
      <c r="F89" s="302"/>
    </row>
    <row r="90" ht="12.75">
      <c r="F90" s="302"/>
    </row>
    <row r="91" ht="12.75">
      <c r="F91" s="298"/>
    </row>
    <row r="92" ht="12.75">
      <c r="F92" s="303"/>
    </row>
    <row r="93" ht="12.75">
      <c r="F93" s="303"/>
    </row>
  </sheetData>
  <sheetProtection/>
  <mergeCells count="32">
    <mergeCell ref="BC1:BE1"/>
    <mergeCell ref="BH1:BI1"/>
    <mergeCell ref="BL1:BM1"/>
    <mergeCell ref="BP1:BQ1"/>
    <mergeCell ref="BT1:BU1"/>
    <mergeCell ref="BX1:BY1"/>
    <mergeCell ref="BJ1:BK1"/>
    <mergeCell ref="BN1:BO1"/>
    <mergeCell ref="BR1:BS1"/>
    <mergeCell ref="BV1:BW1"/>
    <mergeCell ref="AR1:AS1"/>
    <mergeCell ref="AW1:AY1"/>
    <mergeCell ref="AH1:AI1"/>
    <mergeCell ref="AL1:AM1"/>
    <mergeCell ref="AP1:AQ1"/>
    <mergeCell ref="AT1:AV1"/>
    <mergeCell ref="T1:U1"/>
    <mergeCell ref="X1:Y1"/>
    <mergeCell ref="AB1:AC1"/>
    <mergeCell ref="AF1:AG1"/>
    <mergeCell ref="AJ1:AK1"/>
    <mergeCell ref="AN1:AO1"/>
    <mergeCell ref="AZ1:BB1"/>
    <mergeCell ref="BF1:BG1"/>
    <mergeCell ref="F1:H1"/>
    <mergeCell ref="L1:N1"/>
    <mergeCell ref="R1:S1"/>
    <mergeCell ref="V1:W1"/>
    <mergeCell ref="Z1:AA1"/>
    <mergeCell ref="AD1:AE1"/>
    <mergeCell ref="I1:K1"/>
    <mergeCell ref="O1:Q1"/>
  </mergeCells>
  <conditionalFormatting sqref="T5:U32">
    <cfRule type="cellIs" priority="57" dxfId="11" operator="equal" stopIfTrue="1">
      <formula>"BDL"</formula>
    </cfRule>
    <cfRule type="cellIs" priority="58" dxfId="10" operator="greaterThanOrEqual" stopIfTrue="1">
      <formula>$E5</formula>
    </cfRule>
    <cfRule type="cellIs" priority="59" dxfId="9" operator="between" stopIfTrue="1">
      <formula>$C5</formula>
      <formula>$E5</formula>
    </cfRule>
    <cfRule type="cellIs" priority="60" dxfId="57" operator="lessThanOrEqual" stopIfTrue="1">
      <formula>$C5</formula>
    </cfRule>
  </conditionalFormatting>
  <conditionalFormatting sqref="X5:Y32">
    <cfRule type="cellIs" priority="53" dxfId="11" operator="equal" stopIfTrue="1">
      <formula>"BDL"</formula>
    </cfRule>
    <cfRule type="cellIs" priority="54" dxfId="10" operator="greaterThanOrEqual" stopIfTrue="1">
      <formula>$E5</formula>
    </cfRule>
    <cfRule type="cellIs" priority="55" dxfId="9" operator="between" stopIfTrue="1">
      <formula>$C5</formula>
      <formula>$E5</formula>
    </cfRule>
    <cfRule type="cellIs" priority="56" dxfId="57" operator="lessThanOrEqual" stopIfTrue="1">
      <formula>$C5</formula>
    </cfRule>
  </conditionalFormatting>
  <conditionalFormatting sqref="AB5:AC32">
    <cfRule type="cellIs" priority="49" dxfId="11" operator="equal" stopIfTrue="1">
      <formula>"BDL"</formula>
    </cfRule>
    <cfRule type="cellIs" priority="50" dxfId="10" operator="greaterThanOrEqual" stopIfTrue="1">
      <formula>$E5</formula>
    </cfRule>
    <cfRule type="cellIs" priority="51" dxfId="9" operator="between" stopIfTrue="1">
      <formula>$C5</formula>
      <formula>$E5</formula>
    </cfRule>
    <cfRule type="cellIs" priority="52" dxfId="57" operator="lessThanOrEqual" stopIfTrue="1">
      <formula>$C5</formula>
    </cfRule>
  </conditionalFormatting>
  <conditionalFormatting sqref="AF5:AG32">
    <cfRule type="cellIs" priority="41" dxfId="11" operator="equal" stopIfTrue="1">
      <formula>"BDL"</formula>
    </cfRule>
    <cfRule type="cellIs" priority="42" dxfId="10" operator="greaterThanOrEqual" stopIfTrue="1">
      <formula>$E5</formula>
    </cfRule>
    <cfRule type="cellIs" priority="43" dxfId="9" operator="between" stopIfTrue="1">
      <formula>$C5</formula>
      <formula>$E5</formula>
    </cfRule>
    <cfRule type="cellIs" priority="44" dxfId="57" operator="lessThanOrEqual" stopIfTrue="1">
      <formula>$C5</formula>
    </cfRule>
  </conditionalFormatting>
  <conditionalFormatting sqref="AF4:AG4">
    <cfRule type="cellIs" priority="45" dxfId="11" operator="equal" stopIfTrue="1">
      <formula>"BDL"</formula>
    </cfRule>
    <cfRule type="cellIs" priority="46" dxfId="10" operator="greaterThanOrEqual" stopIfTrue="1">
      <formula>$E4</formula>
    </cfRule>
    <cfRule type="cellIs" priority="47" dxfId="9" operator="between" stopIfTrue="1">
      <formula>$C4</formula>
      <formula>$E4</formula>
    </cfRule>
    <cfRule type="cellIs" priority="48" dxfId="57" operator="lessThanOrEqual" stopIfTrue="1">
      <formula>$C4</formula>
    </cfRule>
  </conditionalFormatting>
  <conditionalFormatting sqref="AJ5:AK32">
    <cfRule type="cellIs" priority="37" dxfId="11" operator="equal" stopIfTrue="1">
      <formula>"BDL"</formula>
    </cfRule>
    <cfRule type="cellIs" priority="38" dxfId="10" operator="greaterThanOrEqual" stopIfTrue="1">
      <formula>$E5</formula>
    </cfRule>
    <cfRule type="cellIs" priority="39" dxfId="9" operator="between" stopIfTrue="1">
      <formula>$C5</formula>
      <formula>$E5</formula>
    </cfRule>
    <cfRule type="cellIs" priority="40" dxfId="57" operator="lessThanOrEqual" stopIfTrue="1">
      <formula>$C5</formula>
    </cfRule>
  </conditionalFormatting>
  <conditionalFormatting sqref="AN5:AO32">
    <cfRule type="cellIs" priority="33" dxfId="11" operator="equal" stopIfTrue="1">
      <formula>"BDL"</formula>
    </cfRule>
    <cfRule type="cellIs" priority="34" dxfId="10" operator="greaterThanOrEqual" stopIfTrue="1">
      <formula>$E5</formula>
    </cfRule>
    <cfRule type="cellIs" priority="35" dxfId="9" operator="between" stopIfTrue="1">
      <formula>$C5</formula>
      <formula>$E5</formula>
    </cfRule>
    <cfRule type="cellIs" priority="36" dxfId="57" operator="lessThanOrEqual" stopIfTrue="1">
      <formula>$C5</formula>
    </cfRule>
  </conditionalFormatting>
  <conditionalFormatting sqref="T4:U4 X4:Y4 AB4:AC4 AF4:AG4 AJ4:AK4 AN4:AO4 AR4:AS4 AW4:AX4 BC4:BD4 BH4:BI4 BL4:BM4 BP4:BQ4 BT4:BU4 BX4:BY4">
    <cfRule type="cellIs" priority="69" dxfId="11" operator="equal" stopIfTrue="1">
      <formula>"BDL"</formula>
    </cfRule>
    <cfRule type="cellIs" priority="70" dxfId="10" operator="greaterThanOrEqual" stopIfTrue="1">
      <formula>$E4</formula>
    </cfRule>
    <cfRule type="cellIs" priority="71" dxfId="9" operator="between" stopIfTrue="1">
      <formula>$C4</formula>
      <formula>$E4</formula>
    </cfRule>
    <cfRule type="cellIs" priority="73" dxfId="57" operator="lessThanOrEqual" stopIfTrue="1">
      <formula>$C4</formula>
    </cfRule>
  </conditionalFormatting>
  <conditionalFormatting sqref="AR5:AS32">
    <cfRule type="cellIs" priority="29" dxfId="11" operator="equal" stopIfTrue="1">
      <formula>"BDL"</formula>
    </cfRule>
    <cfRule type="cellIs" priority="30" dxfId="10" operator="greaterThanOrEqual" stopIfTrue="1">
      <formula>$E5</formula>
    </cfRule>
    <cfRule type="cellIs" priority="31" dxfId="9" operator="between" stopIfTrue="1">
      <formula>$C5</formula>
      <formula>$E5</formula>
    </cfRule>
    <cfRule type="cellIs" priority="32" dxfId="57" operator="lessThanOrEqual" stopIfTrue="1">
      <formula>$C5</formula>
    </cfRule>
  </conditionalFormatting>
  <conditionalFormatting sqref="AW5:AY32">
    <cfRule type="cellIs" priority="25" dxfId="11" operator="equal" stopIfTrue="1">
      <formula>"BDL"</formula>
    </cfRule>
    <cfRule type="cellIs" priority="26" dxfId="10" operator="greaterThanOrEqual" stopIfTrue="1">
      <formula>$E5</formula>
    </cfRule>
    <cfRule type="cellIs" priority="27" dxfId="9" operator="between" stopIfTrue="1">
      <formula>$C5</formula>
      <formula>$E5</formula>
    </cfRule>
    <cfRule type="cellIs" priority="28" dxfId="57" operator="lessThanOrEqual" stopIfTrue="1">
      <formula>$C5</formula>
    </cfRule>
  </conditionalFormatting>
  <conditionalFormatting sqref="BC5:BE32">
    <cfRule type="cellIs" priority="21" dxfId="11" operator="equal" stopIfTrue="1">
      <formula>"BDL"</formula>
    </cfRule>
    <cfRule type="cellIs" priority="22" dxfId="10" operator="greaterThanOrEqual" stopIfTrue="1">
      <formula>$E5</formula>
    </cfRule>
    <cfRule type="cellIs" priority="23" dxfId="9" operator="between" stopIfTrue="1">
      <formula>$C5</formula>
      <formula>$E5</formula>
    </cfRule>
    <cfRule type="cellIs" priority="24" dxfId="57" operator="lessThanOrEqual" stopIfTrue="1">
      <formula>$C5</formula>
    </cfRule>
  </conditionalFormatting>
  <conditionalFormatting sqref="BH5:BI32">
    <cfRule type="cellIs" priority="17" dxfId="11" operator="equal" stopIfTrue="1">
      <formula>"BDL"</formula>
    </cfRule>
    <cfRule type="cellIs" priority="18" dxfId="10" operator="greaterThanOrEqual" stopIfTrue="1">
      <formula>$E5</formula>
    </cfRule>
    <cfRule type="cellIs" priority="19" dxfId="9" operator="between" stopIfTrue="1">
      <formula>$C5</formula>
      <formula>$E5</formula>
    </cfRule>
    <cfRule type="cellIs" priority="20" dxfId="57" operator="lessThanOrEqual" stopIfTrue="1">
      <formula>$C5</formula>
    </cfRule>
  </conditionalFormatting>
  <conditionalFormatting sqref="BL5:BM32">
    <cfRule type="cellIs" priority="13" dxfId="11" operator="equal" stopIfTrue="1">
      <formula>"BDL"</formula>
    </cfRule>
    <cfRule type="cellIs" priority="14" dxfId="10" operator="greaterThanOrEqual" stopIfTrue="1">
      <formula>$E5</formula>
    </cfRule>
    <cfRule type="cellIs" priority="15" dxfId="9" operator="between" stopIfTrue="1">
      <formula>$C5</formula>
      <formula>$E5</formula>
    </cfRule>
    <cfRule type="cellIs" priority="16" dxfId="57" operator="lessThanOrEqual" stopIfTrue="1">
      <formula>$C5</formula>
    </cfRule>
  </conditionalFormatting>
  <conditionalFormatting sqref="BP5:BQ32">
    <cfRule type="cellIs" priority="9" dxfId="11" operator="equal" stopIfTrue="1">
      <formula>"BDL"</formula>
    </cfRule>
    <cfRule type="cellIs" priority="10" dxfId="10" operator="greaterThanOrEqual" stopIfTrue="1">
      <formula>$E5</formula>
    </cfRule>
    <cfRule type="cellIs" priority="11" dxfId="9" operator="between" stopIfTrue="1">
      <formula>$C5</formula>
      <formula>$E5</formula>
    </cfRule>
    <cfRule type="cellIs" priority="12" dxfId="57" operator="lessThanOrEqual" stopIfTrue="1">
      <formula>$C5</formula>
    </cfRule>
  </conditionalFormatting>
  <conditionalFormatting sqref="BT5:BU32">
    <cfRule type="cellIs" priority="5" dxfId="11" operator="equal" stopIfTrue="1">
      <formula>"BDL"</formula>
    </cfRule>
    <cfRule type="cellIs" priority="6" dxfId="10" operator="greaterThanOrEqual" stopIfTrue="1">
      <formula>$E5</formula>
    </cfRule>
    <cfRule type="cellIs" priority="7" dxfId="9" operator="between" stopIfTrue="1">
      <formula>$C5</formula>
      <formula>$E5</formula>
    </cfRule>
    <cfRule type="cellIs" priority="8" dxfId="57" operator="lessThanOrEqual" stopIfTrue="1">
      <formula>$C5</formula>
    </cfRule>
  </conditionalFormatting>
  <conditionalFormatting sqref="BX5:BY32">
    <cfRule type="cellIs" priority="1" dxfId="11" operator="equal" stopIfTrue="1">
      <formula>"BDL"</formula>
    </cfRule>
    <cfRule type="cellIs" priority="2" dxfId="10" operator="greaterThanOrEqual" stopIfTrue="1">
      <formula>$E5</formula>
    </cfRule>
    <cfRule type="cellIs" priority="3" dxfId="9" operator="between" stopIfTrue="1">
      <formula>$C5</formula>
      <formula>$E5</formula>
    </cfRule>
    <cfRule type="cellIs" priority="4" dxfId="57" operator="lessThanOrEqual" stopIfTrue="1">
      <formula>$C5</formula>
    </cfRule>
  </conditionalFormatting>
  <hyperlinks>
    <hyperlink ref="C2" r:id="rId1" display="&lt;10-6/1.0"/>
    <hyperlink ref="A2" r:id="rId2" display="Screening Levels and Uncertainty Factor for Future Action"/>
  </hyperlinks>
  <printOptions horizontalCentered="1" verticalCentered="1"/>
  <pageMargins left="0.75" right="0.75" top="1" bottom="1" header="0.5" footer="0.5"/>
  <pageSetup horizontalDpi="600" verticalDpi="600" orientation="landscape" scale="40" r:id="rId3"/>
  <colBreaks count="5" manualBreakCount="5">
    <brk id="5" max="47" man="1"/>
    <brk id="17" max="47" man="1"/>
    <brk id="33" max="47" man="1"/>
    <brk id="51" max="47" man="1"/>
    <brk id="69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74"/>
  <sheetViews>
    <sheetView workbookViewId="0" topLeftCell="A1">
      <selection activeCell="A14" sqref="A14"/>
    </sheetView>
  </sheetViews>
  <sheetFormatPr defaultColWidth="9.140625" defaultRowHeight="12.75"/>
  <cols>
    <col min="1" max="1" width="44.7109375" style="0" customWidth="1"/>
    <col min="2" max="6" width="24.7109375" style="0" customWidth="1"/>
    <col min="7" max="8" width="18.7109375" style="0" customWidth="1"/>
  </cols>
  <sheetData>
    <row r="1" spans="1:4" ht="14.25" customHeight="1" thickBot="1" thickTop="1">
      <c r="A1" s="322" t="s">
        <v>4</v>
      </c>
      <c r="B1" s="323"/>
      <c r="C1" s="323"/>
      <c r="D1" s="324"/>
    </row>
    <row r="2" spans="1:4" ht="14.25" thickBot="1" thickTop="1">
      <c r="A2" s="67"/>
      <c r="B2" s="68" t="s">
        <v>0</v>
      </c>
      <c r="C2" s="68" t="s">
        <v>1</v>
      </c>
      <c r="D2" s="92" t="s">
        <v>6</v>
      </c>
    </row>
    <row r="3" spans="1:4" ht="25.5" customHeight="1" thickTop="1">
      <c r="A3" s="70" t="s">
        <v>16</v>
      </c>
      <c r="B3" s="7" t="str">
        <f>'Large Overview'!F3</f>
        <v>Brown sand with silt and gravel</v>
      </c>
      <c r="C3" s="7" t="str">
        <f>'Large Overview'!G3</f>
        <v>Brown sandy clay</v>
      </c>
      <c r="D3" s="93" t="str">
        <f>'Large Overview'!H3</f>
        <v>N/A</v>
      </c>
    </row>
    <row r="4" spans="1:4" ht="12.75" customHeight="1">
      <c r="A4" s="94" t="str">
        <f>'Large Overview'!A4</f>
        <v>TOC mg/kg-dry</v>
      </c>
      <c r="B4" s="8">
        <f>'Large Overview'!F4</f>
        <v>2500</v>
      </c>
      <c r="C4" s="8">
        <f>'Large Overview'!G4</f>
        <v>14000</v>
      </c>
      <c r="D4" s="95" t="str">
        <f>'Large Overview'!H4</f>
        <v>N/A</v>
      </c>
    </row>
    <row r="5" spans="1:4" ht="12.75" customHeight="1">
      <c r="A5" s="94" t="str">
        <f>'Large Overview'!A5</f>
        <v>DRO (mg/kg-dry or mg/L)</v>
      </c>
      <c r="B5" s="8">
        <f>'Large Overview'!F5</f>
        <v>114</v>
      </c>
      <c r="C5" s="8">
        <f>'Large Overview'!G5</f>
        <v>97.3</v>
      </c>
      <c r="D5" s="95" t="str">
        <f>'Large Overview'!H5</f>
        <v>BDL</v>
      </c>
    </row>
    <row r="6" spans="1:4" ht="12.75" customHeight="1">
      <c r="A6" s="94" t="str">
        <f>'Large Overview'!A6</f>
        <v>ORO (mg/kg-dry or mg/L)</v>
      </c>
      <c r="B6" s="8" t="str">
        <f>'Large Overview'!F6</f>
        <v>BDL</v>
      </c>
      <c r="C6" s="8">
        <f>'Large Overview'!G6</f>
        <v>65.1</v>
      </c>
      <c r="D6" s="95" t="str">
        <f>'Large Overview'!H6</f>
        <v>BDL</v>
      </c>
    </row>
    <row r="7" spans="1:4" ht="12.75" customHeight="1">
      <c r="A7" s="94" t="str">
        <f>'Large Overview'!A7</f>
        <v>1-Methylnaphthalene (ug/kg-dry or ug/L)</v>
      </c>
      <c r="B7" s="8" t="str">
        <f>'Large Overview'!F7</f>
        <v>BDL</v>
      </c>
      <c r="C7" s="8">
        <f>'Large Overview'!G7</f>
        <v>27</v>
      </c>
      <c r="D7" s="95" t="str">
        <f>'Large Overview'!H7</f>
        <v>BDL</v>
      </c>
    </row>
    <row r="8" spans="1:4" ht="12.75" customHeight="1">
      <c r="A8" s="94" t="str">
        <f>'Large Overview'!A8</f>
        <v>2-Methylnaphthalene (ug/kg-dry or ug/L)</v>
      </c>
      <c r="B8" s="8" t="str">
        <f>'Large Overview'!F8</f>
        <v>BDL</v>
      </c>
      <c r="C8" s="8">
        <f>'Large Overview'!G8</f>
        <v>26.2</v>
      </c>
      <c r="D8" s="95" t="str">
        <f>'Large Overview'!H8</f>
        <v>BDL</v>
      </c>
    </row>
    <row r="9" spans="1:4" ht="12.75" customHeight="1">
      <c r="A9" s="94" t="str">
        <f>'Large Overview'!A9</f>
        <v>Anthracene (ug/kg-dry or ug/L)</v>
      </c>
      <c r="B9" s="8" t="str">
        <f>'Large Overview'!F9</f>
        <v>BDL</v>
      </c>
      <c r="C9" s="8">
        <f>'Large Overview'!G9</f>
        <v>49.1</v>
      </c>
      <c r="D9" s="95" t="str">
        <f>'Large Overview'!H9</f>
        <v>BDL</v>
      </c>
    </row>
    <row r="10" spans="1:4" ht="13.5" customHeight="1">
      <c r="A10" s="94" t="str">
        <f>'Large Overview'!A10</f>
        <v>Benz(a)anthracene (ug/kg-dry or ug/L)</v>
      </c>
      <c r="B10" s="8" t="str">
        <f>'Large Overview'!F10</f>
        <v>BDL</v>
      </c>
      <c r="C10" s="8">
        <f>'Large Overview'!G10</f>
        <v>217</v>
      </c>
      <c r="D10" s="95" t="str">
        <f>'Large Overview'!H10</f>
        <v>BDL</v>
      </c>
    </row>
    <row r="11" spans="1:4" ht="14.25" customHeight="1">
      <c r="A11" s="94" t="str">
        <f>'Large Overview'!A11</f>
        <v>Benzo(a)pyrene (ug/kg-dry or ug/L)</v>
      </c>
      <c r="B11" s="8" t="str">
        <f>'Large Overview'!F11</f>
        <v>BDL</v>
      </c>
      <c r="C11" s="8">
        <f>'Large Overview'!G11</f>
        <v>224</v>
      </c>
      <c r="D11" s="95">
        <f>'Large Overview'!H11</f>
        <v>0.3</v>
      </c>
    </row>
    <row r="12" spans="1:4" ht="12.75" customHeight="1">
      <c r="A12" s="94" t="str">
        <f>'Large Overview'!A12</f>
        <v>Benzo(b)fluoranthene (ug/kg-dry or ug/L)</v>
      </c>
      <c r="B12" s="8" t="str">
        <f>'Large Overview'!F12</f>
        <v>BDL</v>
      </c>
      <c r="C12" s="8">
        <f>'Large Overview'!G12</f>
        <v>242</v>
      </c>
      <c r="D12" s="95" t="str">
        <f>'Large Overview'!H12</f>
        <v>BDL</v>
      </c>
    </row>
    <row r="13" spans="1:4" ht="12.75" customHeight="1">
      <c r="A13" s="94" t="str">
        <f>'Large Overview'!A13</f>
        <v>Benzo(g,h,i)perylene (ug/kg-dry or ug/L)</v>
      </c>
      <c r="B13" s="8">
        <f>'Large Overview'!F13</f>
        <v>37.4</v>
      </c>
      <c r="C13" s="8">
        <f>'Large Overview'!G13</f>
        <v>61.4</v>
      </c>
      <c r="D13" s="95">
        <f>'Large Overview'!H13</f>
        <v>0.3</v>
      </c>
    </row>
    <row r="14" spans="1:4" ht="12.75" customHeight="1">
      <c r="A14" s="94" t="str">
        <f>'Large Overview'!A14</f>
        <v>Benzo(k)fluoranthene (ug/kg-dry or ug/L)</v>
      </c>
      <c r="B14" s="8" t="str">
        <f>'Large Overview'!F14</f>
        <v>BDL</v>
      </c>
      <c r="C14" s="8">
        <f>'Large Overview'!G14</f>
        <v>112</v>
      </c>
      <c r="D14" s="95" t="str">
        <f>'Large Overview'!H14</f>
        <v>BDL</v>
      </c>
    </row>
    <row r="15" spans="1:4" ht="12.75" customHeight="1">
      <c r="A15" s="94" t="str">
        <f>'Large Overview'!A15</f>
        <v>Chrysene (ug/kg-dry or ug/L)</v>
      </c>
      <c r="B15" s="8" t="str">
        <f>'Large Overview'!F15</f>
        <v>BDL</v>
      </c>
      <c r="C15" s="8">
        <f>'Large Overview'!G15</f>
        <v>193</v>
      </c>
      <c r="D15" s="95" t="str">
        <f>'Large Overview'!H15</f>
        <v>BDL</v>
      </c>
    </row>
    <row r="16" spans="1:4" ht="12.75" customHeight="1">
      <c r="A16" s="94" t="str">
        <f>'Large Overview'!A16</f>
        <v>Dibenz(a,h)anthracene (ug/kg-dry or ug/L)</v>
      </c>
      <c r="B16" s="8" t="str">
        <f>'Large Overview'!F16</f>
        <v>BDL</v>
      </c>
      <c r="C16" s="8">
        <f>'Large Overview'!G16</f>
        <v>25.4</v>
      </c>
      <c r="D16" s="95" t="str">
        <f>'Large Overview'!H16</f>
        <v>BDL</v>
      </c>
    </row>
    <row r="17" spans="1:4" ht="12.75" customHeight="1">
      <c r="A17" s="94" t="str">
        <f>'Large Overview'!A17</f>
        <v>Fluoranthene (ug/kg-dry or ug/L)</v>
      </c>
      <c r="B17" s="8" t="str">
        <f>'Large Overview'!F17</f>
        <v>BDL</v>
      </c>
      <c r="C17" s="8">
        <f>'Large Overview'!G17</f>
        <v>418</v>
      </c>
      <c r="D17" s="95" t="str">
        <f>'Large Overview'!H17</f>
        <v>BDL</v>
      </c>
    </row>
    <row r="18" spans="1:4" ht="12.75" customHeight="1">
      <c r="A18" s="94" t="str">
        <f>'Large Overview'!A18</f>
        <v>Indeno(1,2,3-cd)pyrene (ug/kg-dry or ug/L)</v>
      </c>
      <c r="B18" s="8" t="str">
        <f>'Large Overview'!F18</f>
        <v>BDL</v>
      </c>
      <c r="C18" s="8">
        <f>'Large Overview'!G18</f>
        <v>133</v>
      </c>
      <c r="D18" s="95">
        <f>'Large Overview'!H18</f>
        <v>0.29</v>
      </c>
    </row>
    <row r="19" spans="1:4" ht="12.75" customHeight="1">
      <c r="A19" s="94" t="str">
        <f>'Large Overview'!A19</f>
        <v>Naphthalene (ug/kg-dry or ug/L)</v>
      </c>
      <c r="B19" s="8" t="str">
        <f>'Large Overview'!F19</f>
        <v>BDL</v>
      </c>
      <c r="C19" s="8">
        <f>'Large Overview'!G19</f>
        <v>27.8</v>
      </c>
      <c r="D19" s="95" t="str">
        <f>'Large Overview'!H19</f>
        <v>BDL</v>
      </c>
    </row>
    <row r="20" spans="1:4" ht="12.75" customHeight="1">
      <c r="A20" s="94" t="str">
        <f>'Large Overview'!A20</f>
        <v>Phenanthrene (ug/kg-dry or ug/L)</v>
      </c>
      <c r="B20" s="8" t="str">
        <f>'Large Overview'!F20</f>
        <v>BDL</v>
      </c>
      <c r="C20" s="8">
        <f>'Large Overview'!G20</f>
        <v>224</v>
      </c>
      <c r="D20" s="95" t="str">
        <f>'Large Overview'!H20</f>
        <v>BDL</v>
      </c>
    </row>
    <row r="21" spans="1:4" ht="12.75" customHeight="1">
      <c r="A21" s="94" t="str">
        <f>'Large Overview'!A21</f>
        <v>Pyrene (ug/kg-dry or ug/L)</v>
      </c>
      <c r="B21" s="8" t="str">
        <f>'Large Overview'!F21</f>
        <v>BDL</v>
      </c>
      <c r="C21" s="8">
        <f>'Large Overview'!G21</f>
        <v>357</v>
      </c>
      <c r="D21" s="95" t="str">
        <f>'Large Overview'!H21</f>
        <v>BDL</v>
      </c>
    </row>
    <row r="22" spans="1:4" ht="12.75" customHeight="1">
      <c r="A22" s="96" t="str">
        <f>'Large Overview'!A28</f>
        <v>Xylene, Total (ug/kg-dry or ug/L)</v>
      </c>
      <c r="B22" s="72" t="str">
        <f>'Large Overview'!F28</f>
        <v>BDL</v>
      </c>
      <c r="C22" s="72" t="str">
        <f>'Large Overview'!G28</f>
        <v>BDL</v>
      </c>
      <c r="D22" s="97">
        <f>'Large Overview'!H28</f>
        <v>2</v>
      </c>
    </row>
    <row r="23" spans="1:4" ht="12.75" customHeight="1" thickBot="1">
      <c r="A23" s="98" t="str">
        <f>'Large Overview'!A30</f>
        <v>o-Xylene (ug/kg-dry or ug/L)</v>
      </c>
      <c r="B23" s="99" t="str">
        <f>'Large Overview'!F30</f>
        <v>BDL</v>
      </c>
      <c r="C23" s="99" t="str">
        <f>'Large Overview'!G30</f>
        <v>BDL</v>
      </c>
      <c r="D23" s="100">
        <f>'Large Overview'!H30</f>
        <v>2</v>
      </c>
    </row>
    <row r="24" ht="12.75" customHeight="1" thickTop="1">
      <c r="A24" s="3" t="s">
        <v>87</v>
      </c>
    </row>
    <row r="25" spans="2:3" ht="12.75" customHeight="1" thickBot="1">
      <c r="B25" s="35"/>
      <c r="C25" s="35"/>
    </row>
    <row r="26" spans="1:4" ht="14.25" customHeight="1" thickBot="1" thickTop="1">
      <c r="A26" s="322" t="s">
        <v>5</v>
      </c>
      <c r="B26" s="323"/>
      <c r="C26" s="323"/>
      <c r="D26" s="324"/>
    </row>
    <row r="27" spans="1:4" ht="12.75" customHeight="1" thickBot="1" thickTop="1">
      <c r="A27" s="155"/>
      <c r="B27" s="156" t="s">
        <v>0</v>
      </c>
      <c r="C27" s="156" t="s">
        <v>1</v>
      </c>
      <c r="D27" s="92" t="s">
        <v>6</v>
      </c>
    </row>
    <row r="28" spans="1:4" ht="25.5" customHeight="1" thickTop="1">
      <c r="A28" s="152" t="s">
        <v>16</v>
      </c>
      <c r="B28" s="153" t="str">
        <f>'Large Overview'!L3</f>
        <v>Brown sand with gravel</v>
      </c>
      <c r="C28" s="153" t="str">
        <f>'Large Overview'!M3</f>
        <v>Brown silty sand</v>
      </c>
      <c r="D28" s="154" t="str">
        <f>'Large Overview'!N3</f>
        <v>N/A</v>
      </c>
    </row>
    <row r="29" spans="1:4" ht="12.75" customHeight="1">
      <c r="A29" s="150" t="str">
        <f>'Large Overview'!$A$4</f>
        <v>TOC mg/kg-dry</v>
      </c>
      <c r="B29" s="4" t="str">
        <f>'Large Overview'!L4</f>
        <v>1800-1900-6700c</v>
      </c>
      <c r="C29" s="4" t="str">
        <f>'Large Overview'!M4</f>
        <v>8600-7500-11050c</v>
      </c>
      <c r="D29" s="89" t="str">
        <f>'Large Overview'!N4</f>
        <v>N/A</v>
      </c>
    </row>
    <row r="30" spans="1:4" ht="12.75" customHeight="1">
      <c r="A30" s="150" t="str">
        <f>'Large Overview'!$A$5</f>
        <v>DRO (mg/kg-dry or mg/L)</v>
      </c>
      <c r="B30" s="4" t="str">
        <f>'Large Overview'!L5</f>
        <v>93.3-79.6</v>
      </c>
      <c r="C30" s="4" t="str">
        <f>'Large Overview'!M5</f>
        <v>85.1-87.1</v>
      </c>
      <c r="D30" s="89" t="str">
        <f>'Large Overview'!N5</f>
        <v>BDL</v>
      </c>
    </row>
    <row r="31" spans="1:4" ht="12.75" customHeight="1">
      <c r="A31" s="150" t="str">
        <f>'Large Overview'!$A$6</f>
        <v>ORO (mg/kg-dry or mg/L)</v>
      </c>
      <c r="B31" s="4" t="str">
        <f>'Large Overview'!L6</f>
        <v>47.9-58.6</v>
      </c>
      <c r="C31" s="4" t="str">
        <f>'Large Overview'!M6</f>
        <v>39.2-28.7</v>
      </c>
      <c r="D31" s="89" t="str">
        <f>'Large Overview'!N6</f>
        <v>BDL</v>
      </c>
    </row>
    <row r="32" spans="1:4" ht="12.75" customHeight="1">
      <c r="A32" s="150" t="str">
        <f>'Large Overview'!A10</f>
        <v>Benz(a)anthracene (ug/kg-dry or ug/L)</v>
      </c>
      <c r="B32" s="4" t="str">
        <f>'Large Overview'!L10</f>
        <v>47.4-112-9.90</v>
      </c>
      <c r="C32" s="4" t="str">
        <f>'Large Overview'!M10</f>
        <v>149-131-77.0</v>
      </c>
      <c r="D32" s="89" t="str">
        <f>'Large Overview'!N10</f>
        <v>BDL</v>
      </c>
    </row>
    <row r="33" spans="1:4" ht="12.75" customHeight="1">
      <c r="A33" s="150" t="str">
        <f>'Large Overview'!A11</f>
        <v>Benzo(a)pyrene (ug/kg-dry or ug/L)</v>
      </c>
      <c r="B33" s="4" t="str">
        <f>'Large Overview'!L11</f>
        <v>55.2-131-13.0</v>
      </c>
      <c r="C33" s="4" t="str">
        <f>'Large Overview'!M11</f>
        <v>170-139-82.0</v>
      </c>
      <c r="D33" s="89" t="str">
        <f>'Large Overview'!N11</f>
        <v>BDL</v>
      </c>
    </row>
    <row r="34" spans="1:4" ht="12.75" customHeight="1">
      <c r="A34" s="150" t="str">
        <f>'Large Overview'!A12</f>
        <v>Benzo(b)fluoranthene (ug/kg-dry or ug/L)</v>
      </c>
      <c r="B34" s="4" t="str">
        <f>'Large Overview'!L12</f>
        <v>51.7-140-14.0</v>
      </c>
      <c r="C34" s="4" t="str">
        <f>'Large Overview'!M12</f>
        <v>186-175-120</v>
      </c>
      <c r="D34" s="89" t="str">
        <f>'Large Overview'!N12</f>
        <v>BDL</v>
      </c>
    </row>
    <row r="35" spans="1:4" ht="12.75" customHeight="1">
      <c r="A35" s="150" t="str">
        <f>'Large Overview'!A13</f>
        <v>Benzo(g,h,i)perylene (ug/kg-dry or ug/L)</v>
      </c>
      <c r="B35" s="4" t="str">
        <f>'Large Overview'!L13</f>
        <v>39.7-9.90</v>
      </c>
      <c r="C35" s="4" t="str">
        <f>'Large Overview'!M13</f>
        <v>33.7-26.9-36.0</v>
      </c>
      <c r="D35" s="89" t="str">
        <f>'Large Overview'!N13</f>
        <v>BDL</v>
      </c>
    </row>
    <row r="36" spans="1:4" ht="12.75" customHeight="1">
      <c r="A36" s="150" t="str">
        <f>'Large Overview'!A14</f>
        <v>Benzo(k)fluoranthene (ug/kg-dry or ug/L)</v>
      </c>
      <c r="B36" s="4">
        <f>'Large Overview'!L14</f>
        <v>55.2</v>
      </c>
      <c r="C36" s="4" t="str">
        <f>'Large Overview'!M14</f>
        <v>78.8-71.3-48.0</v>
      </c>
      <c r="D36" s="89" t="str">
        <f>'Large Overview'!N14</f>
        <v>BDL</v>
      </c>
    </row>
    <row r="37" spans="1:4" ht="12.75" customHeight="1">
      <c r="A37" s="150" t="str">
        <f>'Large Overview'!A15</f>
        <v>Chrysene (ug/kg-dry or ug/L)</v>
      </c>
      <c r="B37" s="4" t="str">
        <f>'Large Overview'!L15</f>
        <v>45.7-99.6-25.0</v>
      </c>
      <c r="C37" s="4" t="str">
        <f>'Large Overview'!M15</f>
        <v>136-126-100</v>
      </c>
      <c r="D37" s="89" t="str">
        <f>'Large Overview'!N15</f>
        <v>BDL</v>
      </c>
    </row>
    <row r="38" spans="1:6" ht="12.75" customHeight="1">
      <c r="A38" s="150" t="str">
        <f>'Large Overview'!A16</f>
        <v>Dibenz(a,h)anthracene (ug/kg-dry or ug/L)</v>
      </c>
      <c r="B38" s="4" t="str">
        <f>'Large Overview'!L16</f>
        <v>BDL</v>
      </c>
      <c r="C38" s="164">
        <f>'Large Overview'!M16</f>
        <v>9.9</v>
      </c>
      <c r="D38" s="89" t="str">
        <f>'Large Overview'!N16</f>
        <v>BDL</v>
      </c>
      <c r="E38" s="66"/>
      <c r="F38" s="66"/>
    </row>
    <row r="39" spans="1:6" ht="12.75" customHeight="1">
      <c r="A39" s="150" t="str">
        <f>'Large Overview'!A17</f>
        <v>Fluoranthene (ug/kg-dry or ug/L)</v>
      </c>
      <c r="B39" s="4" t="str">
        <f>'Large Overview'!L17</f>
        <v>56.1-151-11.0</v>
      </c>
      <c r="C39" s="4" t="str">
        <f>'Large Overview'!M17</f>
        <v>244-224-170</v>
      </c>
      <c r="D39" s="89" t="str">
        <f>'Large Overview'!N17</f>
        <v>BDL</v>
      </c>
      <c r="E39" s="66"/>
      <c r="F39" s="66"/>
    </row>
    <row r="40" spans="1:6" ht="12.75" customHeight="1">
      <c r="A40" s="150" t="str">
        <f>'Large Overview'!A18</f>
        <v>Indeno(1,2,3-cd)pyrene (ug/kg-dry or ug/L)</v>
      </c>
      <c r="B40" s="4" t="str">
        <f>'Large Overview'!L18</f>
        <v>43.1-77.0</v>
      </c>
      <c r="C40" s="4" t="str">
        <f>'Large Overview'!M18</f>
        <v>107-89.8-29.0</v>
      </c>
      <c r="D40" s="89" t="str">
        <f>'Large Overview'!N18</f>
        <v>BDL</v>
      </c>
      <c r="E40" s="66"/>
      <c r="F40" s="66"/>
    </row>
    <row r="41" spans="1:6" ht="12.75" customHeight="1">
      <c r="A41" s="150" t="str">
        <f>'Large Overview'!A19</f>
        <v>Naphthalene (ug/kg-dry or ug/L)</v>
      </c>
      <c r="B41" s="4" t="str">
        <f>'Large Overview'!L19</f>
        <v>BDL</v>
      </c>
      <c r="C41" s="4" t="str">
        <f>'Large Overview'!M19</f>
        <v>BDL</v>
      </c>
      <c r="D41" s="144">
        <f>'Large Overview'!N19</f>
        <v>0.04</v>
      </c>
      <c r="E41" s="66"/>
      <c r="F41" s="66"/>
    </row>
    <row r="42" spans="1:6" ht="12.75" customHeight="1">
      <c r="A42" s="150" t="str">
        <f>'Large Overview'!A20</f>
        <v>Phenanthrene (ug/kg-dry or ug/L)</v>
      </c>
      <c r="B42" s="4" t="str">
        <f>'Large Overview'!L20</f>
        <v>48.5-6.70</v>
      </c>
      <c r="C42" s="4" t="str">
        <f>'Large Overview'!M20</f>
        <v>102-79.7-66.0</v>
      </c>
      <c r="D42" s="89" t="str">
        <f>'Large Overview'!N20</f>
        <v>BDL</v>
      </c>
      <c r="E42" s="66"/>
      <c r="F42" s="66"/>
    </row>
    <row r="43" spans="1:6" ht="12.75" customHeight="1">
      <c r="A43" s="150" t="str">
        <f>'Large Overview'!A21</f>
        <v>Pyrene (ug/kg-dry or ug/L)</v>
      </c>
      <c r="B43" s="4" t="str">
        <f>'Large Overview'!L21</f>
        <v>112-175-20.0</v>
      </c>
      <c r="C43" s="4" t="str">
        <f>'Large Overview'!M21</f>
        <v>232-206-120</v>
      </c>
      <c r="D43" s="89" t="str">
        <f>'Large Overview'!N21</f>
        <v>BDL</v>
      </c>
      <c r="E43" s="66"/>
      <c r="F43" s="66"/>
    </row>
    <row r="44" spans="1:6" ht="12.75" customHeight="1">
      <c r="A44" s="150" t="str">
        <f>'Large Overview'!A22</f>
        <v>bis(2-chloroisopropyl) ether (ug/kg-dry or ug/L)</v>
      </c>
      <c r="B44" s="4">
        <f>'Large Overview'!L23</f>
        <v>712</v>
      </c>
      <c r="C44" s="4" t="str">
        <f>'Large Overview'!M22</f>
        <v>BDL</v>
      </c>
      <c r="D44" s="89" t="str">
        <f>'Large Overview'!N22</f>
        <v>BDL</v>
      </c>
      <c r="E44" s="66"/>
      <c r="F44" s="66"/>
    </row>
    <row r="45" spans="1:6" ht="12.75" customHeight="1">
      <c r="A45" s="150" t="str">
        <f>'Large Overview'!A28</f>
        <v>Xylene, Total (ug/kg-dry or ug/L)</v>
      </c>
      <c r="B45" s="4" t="str">
        <f>'Large Overview'!L28</f>
        <v>BDL</v>
      </c>
      <c r="C45" s="4" t="str">
        <f>'Large Overview'!M28</f>
        <v>BDL</v>
      </c>
      <c r="D45" s="166">
        <f>'Large Overview'!N28</f>
        <v>2</v>
      </c>
      <c r="E45" s="66"/>
      <c r="F45" s="66"/>
    </row>
    <row r="46" spans="1:6" ht="12.75" customHeight="1">
      <c r="A46" s="150" t="str">
        <f>'Large Overview'!A29</f>
        <v>Acetone (ug/kg-dry or ug/L)</v>
      </c>
      <c r="B46" s="4" t="str">
        <f>'Large Overview'!L29</f>
        <v>BDL</v>
      </c>
      <c r="C46" s="4" t="str">
        <f>'Large Overview'!M29</f>
        <v>BDL</v>
      </c>
      <c r="D46" s="189">
        <f>'Large Overview'!N29</f>
        <v>25</v>
      </c>
      <c r="E46" s="66"/>
      <c r="F46" s="66"/>
    </row>
    <row r="47" spans="1:6" ht="12.75" customHeight="1">
      <c r="A47" s="150" t="str">
        <f>'Large Overview'!A30</f>
        <v>o-Xylene (ug/kg-dry or ug/L)</v>
      </c>
      <c r="B47" s="4" t="str">
        <f>'Large Overview'!L30</f>
        <v>BDL</v>
      </c>
      <c r="C47" s="4" t="str">
        <f>'Large Overview'!M30</f>
        <v>BDL</v>
      </c>
      <c r="D47" s="166">
        <f>'Large Overview'!N30</f>
        <v>2</v>
      </c>
      <c r="E47" s="66"/>
      <c r="F47" s="66"/>
    </row>
    <row r="48" spans="1:6" ht="12.75" customHeight="1">
      <c r="A48" s="150" t="e">
        <f>'Large Overview'!#REF!</f>
        <v>#REF!</v>
      </c>
      <c r="B48" s="164" t="e">
        <f>'Large Overview'!#REF!</f>
        <v>#REF!</v>
      </c>
      <c r="C48" s="164" t="e">
        <f>'Large Overview'!#REF!</f>
        <v>#REF!</v>
      </c>
      <c r="D48" s="166" t="e">
        <f>'Large Overview'!#REF!</f>
        <v>#REF!</v>
      </c>
      <c r="E48" s="66"/>
      <c r="F48" s="66"/>
    </row>
    <row r="49" spans="1:6" ht="12.75" customHeight="1">
      <c r="A49" s="150" t="str">
        <f>'Large Overview'!A32</f>
        <v>Methylene Chloride (ug/kg-dry or ug/L)</v>
      </c>
      <c r="B49" s="164">
        <f>'Large Overview'!L32</f>
        <v>14</v>
      </c>
      <c r="C49" s="164">
        <f>'Large Overview'!M32</f>
        <v>13</v>
      </c>
      <c r="D49" s="166" t="str">
        <f>'Large Overview'!N32</f>
        <v>BDL</v>
      </c>
      <c r="E49" s="66"/>
      <c r="F49" s="66"/>
    </row>
    <row r="50" spans="1:6" ht="12.75" customHeight="1" thickBot="1">
      <c r="A50" s="151" t="e">
        <f>'Large Overview'!#REF!</f>
        <v>#REF!</v>
      </c>
      <c r="B50" s="167" t="e">
        <f>'Large Overview'!#REF!</f>
        <v>#REF!</v>
      </c>
      <c r="C50" s="167" t="e">
        <f>'Large Overview'!#REF!</f>
        <v>#REF!</v>
      </c>
      <c r="D50" s="168" t="e">
        <f>'Large Overview'!#REF!</f>
        <v>#REF!</v>
      </c>
      <c r="E50" s="66"/>
      <c r="F50" s="66"/>
    </row>
    <row r="51" spans="1:6" ht="12.75" customHeight="1" thickTop="1">
      <c r="A51" s="3" t="s">
        <v>87</v>
      </c>
      <c r="E51" s="66"/>
      <c r="F51" s="66"/>
    </row>
    <row r="52" spans="1:6" ht="12.75" customHeight="1">
      <c r="A52" s="51" t="s">
        <v>98</v>
      </c>
      <c r="E52" s="66"/>
      <c r="F52" s="66"/>
    </row>
    <row r="53" spans="1:6" ht="12.75" customHeight="1" thickBot="1">
      <c r="A53" s="74" t="s">
        <v>123</v>
      </c>
      <c r="E53" s="66"/>
      <c r="F53" s="66"/>
    </row>
    <row r="54" spans="1:6" ht="14.25" customHeight="1" thickBot="1" thickTop="1">
      <c r="A54" s="322" t="s">
        <v>7</v>
      </c>
      <c r="B54" s="323"/>
      <c r="C54" s="324"/>
      <c r="E54" s="66"/>
      <c r="F54" s="66"/>
    </row>
    <row r="55" spans="1:6" ht="12.75" customHeight="1" thickBot="1" thickTop="1">
      <c r="A55" s="155"/>
      <c r="B55" s="156" t="s">
        <v>0</v>
      </c>
      <c r="C55" s="159" t="s">
        <v>1</v>
      </c>
      <c r="E55" s="66"/>
      <c r="F55" s="66"/>
    </row>
    <row r="56" spans="1:6" ht="25.5" customHeight="1" thickTop="1">
      <c r="A56" s="152" t="s">
        <v>16</v>
      </c>
      <c r="B56" s="153" t="str">
        <f>'Large Overview'!R3</f>
        <v>Brown sand with gravel</v>
      </c>
      <c r="C56" s="154" t="str">
        <f>'Large Overview'!S3</f>
        <v>Brown sandy silt</v>
      </c>
      <c r="E56" s="66"/>
      <c r="F56" s="66"/>
    </row>
    <row r="57" spans="1:6" ht="12.75" customHeight="1">
      <c r="A57" s="157" t="str">
        <f>'Large Overview'!A4</f>
        <v>TOC mg/kg-dry</v>
      </c>
      <c r="B57" s="4">
        <f>'Large Overview'!R4</f>
        <v>3400</v>
      </c>
      <c r="C57" s="89">
        <f>'Large Overview'!S4</f>
        <v>13000</v>
      </c>
      <c r="E57" s="66"/>
      <c r="F57" s="66"/>
    </row>
    <row r="58" spans="1:6" ht="12.75" customHeight="1">
      <c r="A58" s="157" t="str">
        <f>'Large Overview'!A5</f>
        <v>DRO (mg/kg-dry or mg/L)</v>
      </c>
      <c r="B58" s="4" t="str">
        <f>'Large Overview'!R5</f>
        <v>94.9a</v>
      </c>
      <c r="C58" s="89">
        <f>'Large Overview'!S5</f>
        <v>158</v>
      </c>
      <c r="E58" s="66"/>
      <c r="F58" s="66"/>
    </row>
    <row r="59" spans="1:6" ht="12.75" customHeight="1">
      <c r="A59" s="157" t="str">
        <f>'Large Overview'!A6</f>
        <v>ORO (mg/kg-dry or mg/L)</v>
      </c>
      <c r="B59" s="4">
        <f>'Large Overview'!R6</f>
        <v>24.3</v>
      </c>
      <c r="C59" s="89">
        <f>'Large Overview'!S6</f>
        <v>63.2</v>
      </c>
      <c r="D59" s="53"/>
      <c r="E59" s="66"/>
      <c r="F59" s="66"/>
    </row>
    <row r="60" spans="1:6" ht="12.75" customHeight="1">
      <c r="A60" s="157" t="str">
        <f>'Large Overview'!A7</f>
        <v>1-Methylnaphthalene (ug/kg-dry or ug/L)</v>
      </c>
      <c r="B60" s="4" t="str">
        <f>'Large Overview'!R7</f>
        <v>BDL</v>
      </c>
      <c r="C60" s="89">
        <f>'Large Overview'!S7</f>
        <v>38.4</v>
      </c>
      <c r="D60" s="53"/>
      <c r="E60" s="66"/>
      <c r="F60" s="66"/>
    </row>
    <row r="61" spans="1:6" ht="12.75" customHeight="1">
      <c r="A61" s="157" t="str">
        <f>'Large Overview'!A8</f>
        <v>2-Methylnaphthalene (ug/kg-dry or ug/L)</v>
      </c>
      <c r="B61" s="4" t="str">
        <f>'Large Overview'!R8</f>
        <v>BDL</v>
      </c>
      <c r="C61" s="89">
        <f>'Large Overview'!S8</f>
        <v>32.3</v>
      </c>
      <c r="D61" s="53"/>
      <c r="E61" s="66"/>
      <c r="F61" s="66"/>
    </row>
    <row r="62" spans="1:6" ht="12.75" customHeight="1">
      <c r="A62" s="157" t="str">
        <f>'Large Overview'!A10</f>
        <v>Benz(a)anthracene (ug/kg-dry or ug/L)</v>
      </c>
      <c r="B62" s="4" t="str">
        <f>'Large Overview'!R10</f>
        <v>BDL</v>
      </c>
      <c r="C62" s="89">
        <f>'Large Overview'!S10</f>
        <v>45.4</v>
      </c>
      <c r="D62" s="3"/>
      <c r="E62" s="66"/>
      <c r="F62" s="66"/>
    </row>
    <row r="63" spans="1:6" ht="12.75" customHeight="1">
      <c r="A63" s="157" t="str">
        <f>'Large Overview'!A11</f>
        <v>Benzo(a)pyrene (ug/kg-dry or ug/L)</v>
      </c>
      <c r="B63" s="4" t="str">
        <f>'Large Overview'!R11</f>
        <v>BDL</v>
      </c>
      <c r="C63" s="89">
        <f>'Large Overview'!S11</f>
        <v>42.7</v>
      </c>
      <c r="D63" s="69"/>
      <c r="E63" s="66"/>
      <c r="F63" s="66"/>
    </row>
    <row r="64" spans="1:6" ht="12.75" customHeight="1">
      <c r="A64" s="157" t="str">
        <f>'Large Overview'!A12</f>
        <v>Benzo(b)fluoranthene (ug/kg-dry or ug/L)</v>
      </c>
      <c r="B64" s="4" t="str">
        <f>'Large Overview'!R12</f>
        <v>BDL</v>
      </c>
      <c r="C64" s="89">
        <f>'Large Overview'!S12</f>
        <v>64.5</v>
      </c>
      <c r="D64" s="35"/>
      <c r="E64" s="66"/>
      <c r="F64" s="66"/>
    </row>
    <row r="65" spans="1:6" ht="12.75" customHeight="1">
      <c r="A65" s="157" t="str">
        <f>'Large Overview'!A14</f>
        <v>Benzo(k)fluoranthene (ug/kg-dry or ug/L)</v>
      </c>
      <c r="B65" s="4" t="str">
        <f>'Large Overview'!R14</f>
        <v>BDL</v>
      </c>
      <c r="C65" s="89">
        <f>'Large Overview'!S14</f>
        <v>26.2</v>
      </c>
      <c r="D65" s="35"/>
      <c r="E65" s="66"/>
      <c r="F65" s="66"/>
    </row>
    <row r="66" spans="1:6" ht="12.75" customHeight="1">
      <c r="A66" s="157" t="str">
        <f>'Large Overview'!A15</f>
        <v>Chrysene (ug/kg-dry or ug/L)</v>
      </c>
      <c r="B66" s="4" t="str">
        <f>'Large Overview'!R15</f>
        <v>BDL</v>
      </c>
      <c r="C66" s="89">
        <f>'Large Overview'!S15</f>
        <v>41</v>
      </c>
      <c r="D66" s="35"/>
      <c r="E66" s="66"/>
      <c r="F66" s="66"/>
    </row>
    <row r="67" spans="1:6" ht="12.75" customHeight="1">
      <c r="A67" s="157" t="str">
        <f>'Large Overview'!A17</f>
        <v>Fluoranthene (ug/kg-dry or ug/L)</v>
      </c>
      <c r="B67" s="4" t="str">
        <f>'Large Overview'!R17</f>
        <v>BDL</v>
      </c>
      <c r="C67" s="89">
        <f>'Large Overview'!S17</f>
        <v>49.7</v>
      </c>
      <c r="D67" s="35"/>
      <c r="E67" s="66"/>
      <c r="F67" s="66"/>
    </row>
    <row r="68" spans="1:6" ht="12.75" customHeight="1">
      <c r="A68" s="157" t="str">
        <f>'Large Overview'!A18</f>
        <v>Indeno(1,2,3-cd)pyrene (ug/kg-dry or ug/L)</v>
      </c>
      <c r="B68" s="4" t="str">
        <f>'Large Overview'!R18</f>
        <v>BDL</v>
      </c>
      <c r="C68" s="89">
        <f>'Large Overview'!S18</f>
        <v>43.6</v>
      </c>
      <c r="D68" s="35"/>
      <c r="E68" s="66"/>
      <c r="F68" s="66"/>
    </row>
    <row r="69" spans="1:6" ht="12.75" customHeight="1">
      <c r="A69" s="157" t="str">
        <f>'Large Overview'!A19</f>
        <v>Naphthalene (ug/kg-dry or ug/L)</v>
      </c>
      <c r="B69" s="4" t="str">
        <f>'Large Overview'!R19</f>
        <v>BDL</v>
      </c>
      <c r="C69" s="89">
        <f>'Large Overview'!S19</f>
        <v>28.8</v>
      </c>
      <c r="D69" s="35"/>
      <c r="E69" s="66"/>
      <c r="F69" s="66"/>
    </row>
    <row r="70" spans="1:6" ht="12.75" customHeight="1">
      <c r="A70" s="157" t="str">
        <f>'Large Overview'!A20</f>
        <v>Phenanthrene (ug/kg-dry or ug/L)</v>
      </c>
      <c r="B70" s="4" t="str">
        <f>'Large Overview'!R20</f>
        <v>BDL</v>
      </c>
      <c r="C70" s="89">
        <f>'Large Overview'!S20</f>
        <v>33.1</v>
      </c>
      <c r="D70" s="35"/>
      <c r="E70" s="66"/>
      <c r="F70" s="66"/>
    </row>
    <row r="71" spans="1:6" ht="12.75" customHeight="1" thickBot="1">
      <c r="A71" s="158" t="str">
        <f>'Large Overview'!A21</f>
        <v>Pyrene (ug/kg-dry or ug/L)</v>
      </c>
      <c r="B71" s="30" t="str">
        <f>'Large Overview'!R21</f>
        <v>BDL</v>
      </c>
      <c r="C71" s="105">
        <f>'Large Overview'!S21</f>
        <v>51.5</v>
      </c>
      <c r="D71" s="35"/>
      <c r="E71" s="66"/>
      <c r="F71" s="66"/>
    </row>
    <row r="72" spans="1:6" ht="12.75" customHeight="1" thickTop="1">
      <c r="A72" s="3" t="s">
        <v>87</v>
      </c>
      <c r="D72" s="35"/>
      <c r="E72" s="66"/>
      <c r="F72" s="66"/>
    </row>
    <row r="73" spans="1:6" ht="12.75" customHeight="1">
      <c r="A73" s="47" t="s">
        <v>115</v>
      </c>
      <c r="D73" s="35"/>
      <c r="E73" s="66"/>
      <c r="F73" s="66"/>
    </row>
    <row r="74" spans="5:6" ht="12.75" customHeight="1" thickBot="1">
      <c r="E74" s="66"/>
      <c r="F74" s="66"/>
    </row>
    <row r="75" spans="1:6" ht="14.25" customHeight="1" thickBot="1" thickTop="1">
      <c r="A75" s="322" t="s">
        <v>80</v>
      </c>
      <c r="B75" s="323"/>
      <c r="C75" s="324"/>
      <c r="D75" s="35"/>
      <c r="E75" s="66"/>
      <c r="F75" s="66"/>
    </row>
    <row r="76" spans="1:6" ht="12.75" customHeight="1" thickBot="1" thickTop="1">
      <c r="A76" s="155"/>
      <c r="B76" s="156" t="s">
        <v>0</v>
      </c>
      <c r="C76" s="159" t="s">
        <v>1</v>
      </c>
      <c r="D76" s="35"/>
      <c r="E76" s="66"/>
      <c r="F76" s="66"/>
    </row>
    <row r="77" spans="1:6" ht="25.5" customHeight="1" thickTop="1">
      <c r="A77" s="152" t="s">
        <v>16</v>
      </c>
      <c r="B77" s="153" t="str">
        <f>'Large Overview'!V3</f>
        <v>Brown silty sand</v>
      </c>
      <c r="C77" s="154" t="str">
        <f>'Large Overview'!W3</f>
        <v>Brown silty sand</v>
      </c>
      <c r="D77" s="35"/>
      <c r="E77" s="66"/>
      <c r="F77" s="66"/>
    </row>
    <row r="78" spans="1:6" ht="12.75" customHeight="1">
      <c r="A78" s="157" t="str">
        <f>'Large Overview'!A4</f>
        <v>TOC mg/kg-dry</v>
      </c>
      <c r="B78" s="4">
        <f>'Large Overview'!V4</f>
        <v>5000</v>
      </c>
      <c r="C78" s="89">
        <f>'Large Overview'!W4</f>
        <v>9800</v>
      </c>
      <c r="D78" s="35"/>
      <c r="E78" s="66"/>
      <c r="F78" s="66"/>
    </row>
    <row r="79" spans="1:6" ht="12.75" customHeight="1">
      <c r="A79" s="157" t="str">
        <f>'Large Overview'!A5</f>
        <v>DRO (mg/kg-dry or mg/L)</v>
      </c>
      <c r="B79" s="4">
        <f>'Large Overview'!V5</f>
        <v>69.8</v>
      </c>
      <c r="C79" s="89">
        <f>'Large Overview'!W5</f>
        <v>90.7</v>
      </c>
      <c r="D79" s="35"/>
      <c r="E79" s="66"/>
      <c r="F79" s="66"/>
    </row>
    <row r="80" spans="1:6" ht="12.75" customHeight="1" thickBot="1">
      <c r="A80" s="158" t="str">
        <f>'Large Overview'!A6</f>
        <v>ORO (mg/kg-dry or mg/L)</v>
      </c>
      <c r="B80" s="30" t="str">
        <f>'Large Overview'!V6</f>
        <v>BDL</v>
      </c>
      <c r="C80" s="105">
        <f>'Large Overview'!W6</f>
        <v>51.8</v>
      </c>
      <c r="D80" s="35"/>
      <c r="E80" s="66"/>
      <c r="F80" s="66"/>
    </row>
    <row r="81" spans="1:6" ht="12.75" customHeight="1" thickTop="1">
      <c r="A81" s="3" t="s">
        <v>87</v>
      </c>
      <c r="B81" s="35"/>
      <c r="C81" s="35"/>
      <c r="D81" s="35"/>
      <c r="E81" s="66"/>
      <c r="F81" s="66"/>
    </row>
    <row r="82" spans="5:6" ht="12.75" customHeight="1" thickBot="1">
      <c r="E82" s="66"/>
      <c r="F82" s="66"/>
    </row>
    <row r="83" spans="1:6" ht="14.25" customHeight="1" thickBot="1" thickTop="1">
      <c r="A83" s="322" t="s">
        <v>13</v>
      </c>
      <c r="B83" s="323"/>
      <c r="C83" s="324"/>
      <c r="D83" s="66"/>
      <c r="E83" s="66"/>
      <c r="F83" s="66"/>
    </row>
    <row r="84" spans="1:6" ht="12.75" customHeight="1" thickBot="1" thickTop="1">
      <c r="A84" s="155"/>
      <c r="B84" s="156" t="s">
        <v>0</v>
      </c>
      <c r="C84" s="159" t="s">
        <v>1</v>
      </c>
      <c r="D84" s="35"/>
      <c r="E84" s="66"/>
      <c r="F84" s="66"/>
    </row>
    <row r="85" spans="1:6" ht="25.5" customHeight="1" thickTop="1">
      <c r="A85" s="149" t="s">
        <v>16</v>
      </c>
      <c r="B85" s="7" t="str">
        <f>'Large Overview'!Z3</f>
        <v>Brown silty sand</v>
      </c>
      <c r="C85" s="93" t="str">
        <f>'Large Overview'!AA3</f>
        <v>Brown silty sand</v>
      </c>
      <c r="D85" s="35"/>
      <c r="E85" s="66"/>
      <c r="F85" s="66"/>
    </row>
    <row r="86" spans="1:6" ht="12.75" customHeight="1">
      <c r="A86" s="157" t="str">
        <f>'Large Overview'!A4</f>
        <v>TOC mg/kg-dry</v>
      </c>
      <c r="B86" s="4">
        <f>'Large Overview'!Z4</f>
        <v>5300</v>
      </c>
      <c r="C86" s="89">
        <f>'Large Overview'!AA4</f>
        <v>9300</v>
      </c>
      <c r="D86" s="35"/>
      <c r="E86" s="66"/>
      <c r="F86" s="66"/>
    </row>
    <row r="87" spans="1:6" ht="12.75" customHeight="1">
      <c r="A87" s="157" t="str">
        <f>'Large Overview'!A5</f>
        <v>DRO (mg/kg-dry or mg/L)</v>
      </c>
      <c r="B87" s="4">
        <f>'Large Overview'!Z5</f>
        <v>97.2</v>
      </c>
      <c r="C87" s="89">
        <f>'Large Overview'!AA5</f>
        <v>52</v>
      </c>
      <c r="D87" s="53"/>
      <c r="E87" s="66"/>
      <c r="F87" s="66"/>
    </row>
    <row r="88" spans="1:6" ht="12.75" customHeight="1">
      <c r="A88" s="157" t="str">
        <f>'Large Overview'!A6</f>
        <v>ORO (mg/kg-dry or mg/L)</v>
      </c>
      <c r="B88" s="4">
        <f>'Large Overview'!Z6</f>
        <v>77</v>
      </c>
      <c r="C88" s="89">
        <f>'Large Overview'!AA6</f>
        <v>50.1</v>
      </c>
      <c r="D88" s="53"/>
      <c r="E88" s="66"/>
      <c r="F88" s="66"/>
    </row>
    <row r="89" spans="1:6" ht="12.75" customHeight="1">
      <c r="A89" s="157" t="str">
        <f>'Large Overview'!A10</f>
        <v>Benz(a)anthracene (ug/kg-dry or ug/L)</v>
      </c>
      <c r="B89" s="4" t="str">
        <f>'Large Overview'!Z10</f>
        <v>BDL</v>
      </c>
      <c r="C89" s="89">
        <f>'Large Overview'!AA10</f>
        <v>29.1</v>
      </c>
      <c r="D89" s="53"/>
      <c r="E89" s="66"/>
      <c r="F89" s="66"/>
    </row>
    <row r="90" spans="1:6" ht="12.75" customHeight="1">
      <c r="A90" s="157" t="str">
        <f>'Large Overview'!A11</f>
        <v>Benzo(a)pyrene (ug/kg-dry or ug/L)</v>
      </c>
      <c r="B90" s="4" t="str">
        <f>'Large Overview'!Z11</f>
        <v>BDL</v>
      </c>
      <c r="C90" s="89">
        <f>'Large Overview'!AA11</f>
        <v>27.4</v>
      </c>
      <c r="D90" s="53"/>
      <c r="E90" s="66"/>
      <c r="F90" s="66"/>
    </row>
    <row r="91" spans="1:6" ht="12.75" customHeight="1">
      <c r="A91" s="157" t="str">
        <f>'Large Overview'!A12</f>
        <v>Benzo(b)fluoranthene (ug/kg-dry or ug/L)</v>
      </c>
      <c r="B91" s="4" t="str">
        <f>'Large Overview'!Z12</f>
        <v>BDL</v>
      </c>
      <c r="C91" s="89">
        <f>'Large Overview'!AA12</f>
        <v>34.1</v>
      </c>
      <c r="D91" s="53"/>
      <c r="E91" s="66"/>
      <c r="F91" s="66"/>
    </row>
    <row r="92" spans="1:6" ht="12.75" customHeight="1">
      <c r="A92" s="157" t="str">
        <f>'Large Overview'!A17</f>
        <v>Fluoranthene (ug/kg-dry or ug/L)</v>
      </c>
      <c r="B92" s="4" t="str">
        <f>'Large Overview'!Z17</f>
        <v>BDL</v>
      </c>
      <c r="C92" s="89">
        <f>'Large Overview'!AA17</f>
        <v>34.1</v>
      </c>
      <c r="D92" s="53"/>
      <c r="E92" s="66"/>
      <c r="F92" s="66"/>
    </row>
    <row r="93" spans="1:6" ht="12.75" customHeight="1">
      <c r="A93" s="157" t="str">
        <f>'Large Overview'!A18</f>
        <v>Indeno(1,2,3-cd)pyrene (ug/kg-dry or ug/L)</v>
      </c>
      <c r="B93" s="4" t="str">
        <f>'Large Overview'!Z18</f>
        <v>BDL</v>
      </c>
      <c r="C93" s="89">
        <f>'Large Overview'!AA18</f>
        <v>24.9</v>
      </c>
      <c r="D93" s="53"/>
      <c r="E93" s="66"/>
      <c r="F93" s="66"/>
    </row>
    <row r="94" spans="1:6" ht="12.75" customHeight="1">
      <c r="A94" s="157" t="str">
        <f>'Large Overview'!A21</f>
        <v>Pyrene (ug/kg-dry or ug/L)</v>
      </c>
      <c r="B94" s="4" t="str">
        <f>'Large Overview'!Z21</f>
        <v>BDL</v>
      </c>
      <c r="C94" s="89">
        <f>'Large Overview'!AA21</f>
        <v>34.9</v>
      </c>
      <c r="D94" s="53"/>
      <c r="E94" s="66"/>
      <c r="F94" s="66"/>
    </row>
    <row r="95" spans="1:6" ht="12.75" customHeight="1">
      <c r="A95" s="157" t="str">
        <f>'Large Overview'!A24</f>
        <v>Chloroform (ug/kg-dry or ug/L)</v>
      </c>
      <c r="B95" s="4" t="str">
        <f>'Large Overview'!Z24</f>
        <v>BDL</v>
      </c>
      <c r="C95" s="89">
        <f>'Large Overview'!AA24</f>
        <v>4.27</v>
      </c>
      <c r="D95" s="53"/>
      <c r="E95" s="66"/>
      <c r="F95" s="66"/>
    </row>
    <row r="96" spans="1:6" ht="12.75" customHeight="1">
      <c r="A96" s="157" t="str">
        <f>'Large Overview'!A25</f>
        <v>m,p-Xylene (ug/kg-dry or ug/L)</v>
      </c>
      <c r="B96" s="4" t="str">
        <f>'Large Overview'!Z25</f>
        <v>BDL</v>
      </c>
      <c r="C96" s="89">
        <f>'Large Overview'!AA25</f>
        <v>5.05</v>
      </c>
      <c r="D96" s="53"/>
      <c r="E96" s="66"/>
      <c r="F96" s="66"/>
    </row>
    <row r="97" spans="1:6" ht="12.75" customHeight="1">
      <c r="A97" s="157" t="str">
        <f>'Large Overview'!A26</f>
        <v>Tetrachloroethene (ug/kg-dry or ug/L)</v>
      </c>
      <c r="B97" s="4" t="str">
        <f>'Large Overview'!Z26</f>
        <v>BDL</v>
      </c>
      <c r="C97" s="89">
        <f>'Large Overview'!AA26</f>
        <v>3.76</v>
      </c>
      <c r="D97" s="53"/>
      <c r="E97" s="66"/>
      <c r="F97" s="66"/>
    </row>
    <row r="98" spans="1:6" ht="12.75" customHeight="1">
      <c r="A98" s="157" t="str">
        <f>'Large Overview'!A27</f>
        <v>Toluene (ug/kg-dry or ug/L)</v>
      </c>
      <c r="B98" s="4" t="str">
        <f>'Large Overview'!Z27</f>
        <v>BDL</v>
      </c>
      <c r="C98" s="89">
        <f>'Large Overview'!AA27</f>
        <v>7.17</v>
      </c>
      <c r="D98" s="53"/>
      <c r="E98" s="66"/>
      <c r="F98" s="66"/>
    </row>
    <row r="99" spans="1:6" ht="12.75" customHeight="1" thickBot="1">
      <c r="A99" s="158" t="str">
        <f>'Large Overview'!A28</f>
        <v>Xylene, Total (ug/kg-dry or ug/L)</v>
      </c>
      <c r="B99" s="30" t="str">
        <f>'Large Overview'!Z28</f>
        <v>BDL</v>
      </c>
      <c r="C99" s="105">
        <f>'Large Overview'!AA28</f>
        <v>6.45</v>
      </c>
      <c r="D99" s="53"/>
      <c r="E99" s="66"/>
      <c r="F99" s="66"/>
    </row>
    <row r="100" spans="1:6" ht="12.75" customHeight="1" thickTop="1">
      <c r="A100" s="3" t="s">
        <v>87</v>
      </c>
      <c r="D100" s="53"/>
      <c r="E100" s="66"/>
      <c r="F100" s="66"/>
    </row>
    <row r="101" spans="5:6" ht="12.75" customHeight="1" thickBot="1">
      <c r="E101" s="66"/>
      <c r="F101" s="66"/>
    </row>
    <row r="102" spans="1:6" ht="14.25" customHeight="1" thickBot="1" thickTop="1">
      <c r="A102" s="322" t="s">
        <v>14</v>
      </c>
      <c r="B102" s="323"/>
      <c r="C102" s="324"/>
      <c r="D102" s="53"/>
      <c r="E102" s="66"/>
      <c r="F102" s="66"/>
    </row>
    <row r="103" spans="1:6" ht="12.75" customHeight="1" thickBot="1" thickTop="1">
      <c r="A103" s="155"/>
      <c r="B103" s="156" t="s">
        <v>0</v>
      </c>
      <c r="C103" s="159" t="s">
        <v>1</v>
      </c>
      <c r="D103" s="53"/>
      <c r="E103" s="66"/>
      <c r="F103" s="66"/>
    </row>
    <row r="104" spans="1:6" ht="25.5" customHeight="1" thickTop="1">
      <c r="A104" s="152" t="s">
        <v>16</v>
      </c>
      <c r="B104" s="153" t="str">
        <f>'Large Overview'!AD3</f>
        <v>Brown silty sand </v>
      </c>
      <c r="C104" s="154" t="str">
        <f>'Large Overview'!AE3</f>
        <v>Brown silty sand</v>
      </c>
      <c r="D104" s="53"/>
      <c r="E104" s="66"/>
      <c r="F104" s="66"/>
    </row>
    <row r="105" spans="1:6" ht="12.75" customHeight="1">
      <c r="A105" s="157" t="str">
        <f>'Large Overview'!A4</f>
        <v>TOC mg/kg-dry</v>
      </c>
      <c r="B105" s="4">
        <f>'Large Overview'!AD4</f>
        <v>2200</v>
      </c>
      <c r="C105" s="89">
        <f>'Large Overview'!AE4</f>
        <v>11000</v>
      </c>
      <c r="D105" s="53"/>
      <c r="E105" s="66"/>
      <c r="F105" s="66"/>
    </row>
    <row r="106" spans="1:6" ht="12.75" customHeight="1">
      <c r="A106" s="157" t="str">
        <f>'Large Overview'!A5</f>
        <v>DRO (mg/kg-dry or mg/L)</v>
      </c>
      <c r="B106" s="4">
        <f>'Large Overview'!AD5</f>
        <v>54.8</v>
      </c>
      <c r="C106" s="89">
        <f>'Large Overview'!AE5</f>
        <v>90.9</v>
      </c>
      <c r="D106" s="53"/>
      <c r="E106" s="66"/>
      <c r="F106" s="66"/>
    </row>
    <row r="107" spans="1:6" ht="12.75" customHeight="1">
      <c r="A107" s="157" t="str">
        <f>'Large Overview'!A6</f>
        <v>ORO (mg/kg-dry or mg/L)</v>
      </c>
      <c r="B107" s="4">
        <f>'Large Overview'!AD6</f>
        <v>29.3</v>
      </c>
      <c r="C107" s="89">
        <f>'Large Overview'!AE6</f>
        <v>100</v>
      </c>
      <c r="D107" s="53"/>
      <c r="E107" s="66"/>
      <c r="F107" s="66"/>
    </row>
    <row r="108" spans="1:6" ht="12.75" customHeight="1">
      <c r="A108" s="157" t="str">
        <f>'Large Overview'!A10</f>
        <v>Benz(a)anthracene (ug/kg-dry or ug/L)</v>
      </c>
      <c r="B108" s="4">
        <f>'Large Overview'!AD10</f>
        <v>42.3</v>
      </c>
      <c r="C108" s="89">
        <f>'Large Overview'!AE10</f>
        <v>92.4</v>
      </c>
      <c r="D108" s="53"/>
      <c r="E108" s="66"/>
      <c r="F108" s="66"/>
    </row>
    <row r="109" spans="1:6" ht="12.75" customHeight="1">
      <c r="A109" s="157" t="str">
        <f>'Large Overview'!A11</f>
        <v>Benzo(a)pyrene (ug/kg-dry or ug/L)</v>
      </c>
      <c r="B109" s="4">
        <f>'Large Overview'!AD11</f>
        <v>45</v>
      </c>
      <c r="C109" s="89">
        <f>'Large Overview'!AE11</f>
        <v>92.4</v>
      </c>
      <c r="D109" s="53"/>
      <c r="E109" s="66"/>
      <c r="F109" s="66"/>
    </row>
    <row r="110" spans="1:6" ht="12.75" customHeight="1">
      <c r="A110" s="157" t="str">
        <f>'Large Overview'!A12</f>
        <v>Benzo(b)fluoranthene (ug/kg-dry or ug/L)</v>
      </c>
      <c r="B110" s="4">
        <f>'Large Overview'!AD12</f>
        <v>45.8</v>
      </c>
      <c r="C110" s="89">
        <f>'Large Overview'!AE12</f>
        <v>100</v>
      </c>
      <c r="D110" s="53"/>
      <c r="E110" s="66"/>
      <c r="F110" s="66"/>
    </row>
    <row r="111" spans="1:6" ht="12.75" customHeight="1">
      <c r="A111" s="157" t="str">
        <f>'Large Overview'!A13</f>
        <v>Benzo(g,h,i)perylene (ug/kg-dry or ug/L)</v>
      </c>
      <c r="B111" s="4">
        <f>'Large Overview'!AD13</f>
        <v>48.5</v>
      </c>
      <c r="C111" s="89">
        <f>'Large Overview'!AE13</f>
        <v>75.8</v>
      </c>
      <c r="D111" s="53"/>
      <c r="E111" s="66"/>
      <c r="F111" s="66"/>
    </row>
    <row r="112" spans="1:6" ht="12.75" customHeight="1">
      <c r="A112" s="157" t="str">
        <f>'Large Overview'!A14</f>
        <v>Benzo(k)fluoranthene (ug/kg-dry or ug/L)</v>
      </c>
      <c r="B112" s="4" t="str">
        <f>'Large Overview'!AD14</f>
        <v>BDL</v>
      </c>
      <c r="C112" s="89">
        <f>'Large Overview'!AE14</f>
        <v>34.8</v>
      </c>
      <c r="D112" s="53"/>
      <c r="E112" s="66"/>
      <c r="F112" s="66"/>
    </row>
    <row r="113" spans="1:6" ht="12.75" customHeight="1">
      <c r="A113" s="157" t="str">
        <f>'Large Overview'!A15</f>
        <v>Chrysene (ug/kg-dry or ug/L)</v>
      </c>
      <c r="B113" s="4">
        <f>'Large Overview'!AD15</f>
        <v>27.3</v>
      </c>
      <c r="C113" s="89">
        <f>'Large Overview'!AE15</f>
        <v>95.6</v>
      </c>
      <c r="D113" s="53"/>
      <c r="E113" s="66"/>
      <c r="F113" s="66"/>
    </row>
    <row r="114" spans="1:6" ht="12.75" customHeight="1">
      <c r="A114" s="157" t="str">
        <f>'Large Overview'!A17</f>
        <v>Fluoranthene (ug/kg-dry or ug/L)</v>
      </c>
      <c r="B114" s="4">
        <f>'Large Overview'!AD17</f>
        <v>55.5</v>
      </c>
      <c r="C114" s="89">
        <f>'Large Overview'!AE17</f>
        <v>163</v>
      </c>
      <c r="D114" s="53"/>
      <c r="E114" s="66"/>
      <c r="F114" s="66"/>
    </row>
    <row r="115" spans="1:6" ht="12.75" customHeight="1">
      <c r="A115" s="157" t="str">
        <f>'Large Overview'!A18</f>
        <v>Indeno(1,2,3-cd)pyrene (ug/kg-dry or ug/L)</v>
      </c>
      <c r="B115" s="4">
        <f>'Large Overview'!AD18</f>
        <v>42.3</v>
      </c>
      <c r="C115" s="89">
        <f>'Large Overview'!AE18</f>
        <v>111</v>
      </c>
      <c r="D115" s="53"/>
      <c r="E115" s="66"/>
      <c r="F115" s="66"/>
    </row>
    <row r="116" spans="1:6" ht="12.75" customHeight="1">
      <c r="A116" s="157" t="str">
        <f>'Large Overview'!A20</f>
        <v>Phenanthrene (ug/kg-dry or ug/L)</v>
      </c>
      <c r="B116" s="4" t="str">
        <f>'Large Overview'!AD20</f>
        <v>BDL</v>
      </c>
      <c r="C116" s="89">
        <f>'Large Overview'!AE20</f>
        <v>64.8</v>
      </c>
      <c r="D116" s="53"/>
      <c r="E116" s="66"/>
      <c r="F116" s="66"/>
    </row>
    <row r="117" spans="1:6" ht="12.75" customHeight="1">
      <c r="A117" s="157" t="str">
        <f>'Large Overview'!A21</f>
        <v>Pyrene (ug/kg-dry or ug/L)</v>
      </c>
      <c r="B117" s="4">
        <f>'Large Overview'!AD21</f>
        <v>53.8</v>
      </c>
      <c r="C117" s="89">
        <f>'Large Overview'!AE21</f>
        <v>163</v>
      </c>
      <c r="D117" s="53"/>
      <c r="E117" s="66"/>
      <c r="F117" s="66"/>
    </row>
    <row r="118" spans="1:6" ht="12.75" customHeight="1">
      <c r="A118" s="157" t="e">
        <f>'Large Overview'!#REF!</f>
        <v>#REF!</v>
      </c>
      <c r="B118" s="4" t="e">
        <f>'Large Overview'!#REF!</f>
        <v>#REF!</v>
      </c>
      <c r="C118" s="89" t="e">
        <f>'Large Overview'!#REF!</f>
        <v>#REF!</v>
      </c>
      <c r="D118" s="53"/>
      <c r="E118" s="66"/>
      <c r="F118" s="66"/>
    </row>
    <row r="119" spans="1:6" ht="12.75" customHeight="1" thickBot="1">
      <c r="A119" s="158" t="str">
        <f>'Large Overview'!A28</f>
        <v>Xylene, Total (ug/kg-dry or ug/L)</v>
      </c>
      <c r="B119" s="30">
        <f>'Large Overview'!AD28</f>
        <v>3.13</v>
      </c>
      <c r="C119" s="105" t="str">
        <f>'Large Overview'!AE28</f>
        <v>BDL</v>
      </c>
      <c r="D119" s="53"/>
      <c r="E119" s="66"/>
      <c r="F119" s="66"/>
    </row>
    <row r="120" spans="1:6" ht="12.75" customHeight="1" thickTop="1">
      <c r="A120" s="3" t="s">
        <v>87</v>
      </c>
      <c r="D120" s="53"/>
      <c r="E120" s="66"/>
      <c r="F120" s="66"/>
    </row>
    <row r="121" spans="1:6" ht="12.75" customHeight="1">
      <c r="A121" s="47" t="s">
        <v>116</v>
      </c>
      <c r="E121" s="53"/>
      <c r="F121" s="53"/>
    </row>
    <row r="122" spans="5:6" ht="12.75" customHeight="1" thickBot="1">
      <c r="E122" s="53"/>
      <c r="F122" s="53"/>
    </row>
    <row r="123" spans="1:6" ht="14.25" customHeight="1" thickBot="1" thickTop="1">
      <c r="A123" s="322" t="s">
        <v>15</v>
      </c>
      <c r="B123" s="323"/>
      <c r="C123" s="324"/>
      <c r="D123" s="53"/>
      <c r="E123" s="53"/>
      <c r="F123" s="53"/>
    </row>
    <row r="124" spans="1:6" ht="12.75" customHeight="1" thickBot="1" thickTop="1">
      <c r="A124" s="155"/>
      <c r="B124" s="156" t="s">
        <v>0</v>
      </c>
      <c r="C124" s="159" t="s">
        <v>1</v>
      </c>
      <c r="D124" s="53"/>
      <c r="E124" s="53"/>
      <c r="F124" s="53"/>
    </row>
    <row r="125" spans="1:6" ht="12.75" customHeight="1" thickTop="1">
      <c r="A125" s="152" t="s">
        <v>16</v>
      </c>
      <c r="B125" s="160" t="str">
        <f>'Large Overview'!AH3</f>
        <v>Brown silty sand</v>
      </c>
      <c r="C125" s="161" t="str">
        <f>'Large Overview'!AI3</f>
        <v>Brown sand with silt and gravel</v>
      </c>
      <c r="D125" s="53"/>
      <c r="E125" s="53"/>
      <c r="F125" s="53"/>
    </row>
    <row r="126" spans="1:6" ht="12.75" customHeight="1">
      <c r="A126" s="157" t="str">
        <f>'Large Overview'!A4</f>
        <v>TOC mg/kg-dry</v>
      </c>
      <c r="B126" s="4">
        <f>'Large Overview'!AH4</f>
        <v>1600</v>
      </c>
      <c r="C126" s="89">
        <f>'Large Overview'!AI4</f>
        <v>3900</v>
      </c>
      <c r="D126" s="53"/>
      <c r="E126" s="53"/>
      <c r="F126" s="53"/>
    </row>
    <row r="127" spans="1:6" ht="12.75" customHeight="1" thickBot="1">
      <c r="A127" s="158" t="str">
        <f>'Large Overview'!A5</f>
        <v>DRO (mg/kg-dry or mg/L)</v>
      </c>
      <c r="B127" s="30">
        <f>'Large Overview'!AH5</f>
        <v>58</v>
      </c>
      <c r="C127" s="105">
        <f>'Large Overview'!AI5</f>
        <v>46.2</v>
      </c>
      <c r="D127" s="53"/>
      <c r="E127" s="53"/>
      <c r="F127" s="53"/>
    </row>
    <row r="128" spans="1:6" ht="12.75" customHeight="1" thickTop="1">
      <c r="A128" s="3" t="s">
        <v>87</v>
      </c>
      <c r="D128" s="53"/>
      <c r="E128" s="53"/>
      <c r="F128" s="53"/>
    </row>
    <row r="129" spans="5:6" ht="12.75" customHeight="1" thickBot="1">
      <c r="E129" s="53"/>
      <c r="F129" s="53"/>
    </row>
    <row r="130" spans="1:6" ht="12.75" customHeight="1" thickBot="1" thickTop="1">
      <c r="A130" s="322" t="s">
        <v>8</v>
      </c>
      <c r="B130" s="323"/>
      <c r="C130" s="324"/>
      <c r="D130" s="53"/>
      <c r="E130" s="53"/>
      <c r="F130" s="53"/>
    </row>
    <row r="131" spans="1:6" ht="12.75" customHeight="1" thickBot="1" thickTop="1">
      <c r="A131" s="155"/>
      <c r="B131" s="156" t="s">
        <v>0</v>
      </c>
      <c r="C131" s="159" t="s">
        <v>1</v>
      </c>
      <c r="D131" s="53"/>
      <c r="E131" s="53"/>
      <c r="F131" s="53"/>
    </row>
    <row r="132" spans="1:6" ht="25.5" customHeight="1" thickTop="1">
      <c r="A132" s="152" t="s">
        <v>16</v>
      </c>
      <c r="B132" s="160" t="str">
        <f>'Large Overview'!AL3</f>
        <v>Brown sand with gravel</v>
      </c>
      <c r="C132" s="161" t="str">
        <f>'Large Overview'!AM3</f>
        <v>Brown silty sand</v>
      </c>
      <c r="D132" s="53"/>
      <c r="E132" s="53"/>
      <c r="F132" s="53"/>
    </row>
    <row r="133" spans="1:6" ht="12.75" customHeight="1">
      <c r="A133" s="157" t="str">
        <f>'Large Overview'!A4</f>
        <v>TOC mg/kg-dry</v>
      </c>
      <c r="B133" s="4">
        <f>'Large Overview'!AL4</f>
        <v>3000</v>
      </c>
      <c r="C133" s="89">
        <f>'Large Overview'!AM4</f>
        <v>20000</v>
      </c>
      <c r="D133" s="53"/>
      <c r="E133" s="53"/>
      <c r="F133" s="53"/>
    </row>
    <row r="134" spans="1:6" ht="12.75" customHeight="1">
      <c r="A134" s="157" t="str">
        <f>'Large Overview'!A5</f>
        <v>DRO (mg/kg-dry or mg/L)</v>
      </c>
      <c r="B134" s="4">
        <f>'Large Overview'!AL5</f>
        <v>148</v>
      </c>
      <c r="C134" s="89">
        <f>'Large Overview'!AM5</f>
        <v>403</v>
      </c>
      <c r="D134" s="53"/>
      <c r="E134" s="53"/>
      <c r="F134" s="53"/>
    </row>
    <row r="135" spans="1:6" ht="12.75" customHeight="1">
      <c r="A135" s="157" t="str">
        <f>'Large Overview'!A6</f>
        <v>ORO (mg/kg-dry or mg/L)</v>
      </c>
      <c r="B135" s="4">
        <f>'Large Overview'!AL6</f>
        <v>127</v>
      </c>
      <c r="C135" s="89">
        <f>'Large Overview'!AM6</f>
        <v>210</v>
      </c>
      <c r="D135" s="53"/>
      <c r="E135" s="53"/>
      <c r="F135" s="53"/>
    </row>
    <row r="136" spans="1:6" ht="12.75" customHeight="1">
      <c r="A136" s="157" t="str">
        <f>'Large Overview'!A10</f>
        <v>Benz(a)anthracene (ug/kg-dry or ug/L)</v>
      </c>
      <c r="B136" s="4" t="str">
        <f>'Large Overview'!AL10</f>
        <v>BDL</v>
      </c>
      <c r="C136" s="89">
        <f>'Large Overview'!AM10</f>
        <v>59.9</v>
      </c>
      <c r="D136" s="53"/>
      <c r="E136" s="53"/>
      <c r="F136" s="53"/>
    </row>
    <row r="137" spans="1:6" ht="12.75" customHeight="1">
      <c r="A137" s="157" t="str">
        <f>'Large Overview'!A11</f>
        <v>Benzo(a)pyrene (ug/kg-dry or ug/L)</v>
      </c>
      <c r="B137" s="4" t="str">
        <f>'Large Overview'!AL11</f>
        <v>BDL</v>
      </c>
      <c r="C137" s="89">
        <f>'Large Overview'!AM11</f>
        <v>51</v>
      </c>
      <c r="D137" s="53"/>
      <c r="E137" s="53"/>
      <c r="F137" s="53"/>
    </row>
    <row r="138" spans="1:6" ht="12.75" customHeight="1">
      <c r="A138" s="157" t="str">
        <f>'Large Overview'!A12</f>
        <v>Benzo(b)fluoranthene (ug/kg-dry or ug/L)</v>
      </c>
      <c r="B138" s="4" t="str">
        <f>'Large Overview'!AL12</f>
        <v>BDL</v>
      </c>
      <c r="C138" s="89">
        <f>'Large Overview'!AM12</f>
        <v>58.9</v>
      </c>
      <c r="D138" s="53"/>
      <c r="E138" s="53"/>
      <c r="F138" s="53"/>
    </row>
    <row r="139" spans="1:6" ht="12.75" customHeight="1">
      <c r="A139" s="157" t="str">
        <f>'Large Overview'!A13</f>
        <v>Benzo(g,h,i)perylene (ug/kg-dry or ug/L)</v>
      </c>
      <c r="B139" s="4">
        <f>'Large Overview'!AL13</f>
        <v>23.7</v>
      </c>
      <c r="C139" s="89">
        <f>'Large Overview'!AM13</f>
        <v>31</v>
      </c>
      <c r="D139" s="53"/>
      <c r="E139" s="53"/>
      <c r="F139" s="53"/>
    </row>
    <row r="140" spans="1:6" ht="12.75" customHeight="1">
      <c r="A140" s="157" t="str">
        <f>'Large Overview'!A15</f>
        <v>Chrysene (ug/kg-dry or ug/L)</v>
      </c>
      <c r="B140" s="4">
        <f>'Large Overview'!AL15</f>
        <v>29.2</v>
      </c>
      <c r="C140" s="89">
        <f>'Large Overview'!AM15</f>
        <v>60.9</v>
      </c>
      <c r="D140" s="53"/>
      <c r="E140" s="53"/>
      <c r="F140" s="53"/>
    </row>
    <row r="141" spans="1:6" ht="12.75" customHeight="1">
      <c r="A141" s="157" t="str">
        <f>'Large Overview'!A17</f>
        <v>Fluoranthene (ug/kg-dry or ug/L)</v>
      </c>
      <c r="B141" s="4" t="str">
        <f>'Large Overview'!AL17</f>
        <v>BDL</v>
      </c>
      <c r="C141" s="89">
        <f>'Large Overview'!AM17</f>
        <v>84.9</v>
      </c>
      <c r="D141" s="53"/>
      <c r="E141" s="53"/>
      <c r="F141" s="53"/>
    </row>
    <row r="142" spans="1:6" ht="12.75" customHeight="1">
      <c r="A142" s="157" t="str">
        <f>'Large Overview'!A18</f>
        <v>Indeno(1,2,3-cd)pyrene (ug/kg-dry or ug/L)</v>
      </c>
      <c r="B142" s="4">
        <f>'Large Overview'!AL18</f>
        <v>27.6</v>
      </c>
      <c r="C142" s="89">
        <f>'Large Overview'!AM18</f>
        <v>53.9</v>
      </c>
      <c r="D142" s="53"/>
      <c r="E142" s="53"/>
      <c r="F142" s="53"/>
    </row>
    <row r="143" spans="1:6" ht="12.75" customHeight="1">
      <c r="A143" s="157" t="str">
        <f>'Large Overview'!A20</f>
        <v>Phenanthrene (ug/kg-dry or ug/L)</v>
      </c>
      <c r="B143" s="4" t="str">
        <f>'Large Overview'!AL20</f>
        <v>BDL</v>
      </c>
      <c r="C143" s="89">
        <f>'Large Overview'!AM20</f>
        <v>37</v>
      </c>
      <c r="D143" s="53"/>
      <c r="E143" s="53"/>
      <c r="F143" s="53"/>
    </row>
    <row r="144" spans="1:6" ht="12.75" customHeight="1">
      <c r="A144" s="157" t="str">
        <f>'Large Overview'!A21</f>
        <v>Pyrene (ug/kg-dry or ug/L)</v>
      </c>
      <c r="B144" s="4">
        <f>'Large Overview'!AL21</f>
        <v>33.1</v>
      </c>
      <c r="C144" s="89">
        <f>'Large Overview'!AM21</f>
        <v>110</v>
      </c>
      <c r="D144" s="53"/>
      <c r="E144" s="53"/>
      <c r="F144" s="53"/>
    </row>
    <row r="145" spans="1:6" ht="12.75" customHeight="1">
      <c r="A145" s="157" t="str">
        <f>'Large Overview'!A23</f>
        <v>bis(2-ethylhexyl) phthalate (ug/kg-dry or ug/L)</v>
      </c>
      <c r="B145" s="4">
        <f>'Large Overview'!AL23</f>
        <v>440</v>
      </c>
      <c r="C145" s="89" t="str">
        <f>'Large Overview'!AM23</f>
        <v>BDL</v>
      </c>
      <c r="D145" s="53"/>
      <c r="E145" s="53"/>
      <c r="F145" s="53"/>
    </row>
    <row r="146" spans="1:6" ht="12.75" customHeight="1" thickBot="1">
      <c r="A146" s="158" t="str">
        <f>'Large Overview'!A27</f>
        <v>Toluene (ug/kg-dry or ug/L)</v>
      </c>
      <c r="B146" s="30" t="str">
        <f>'Large Overview'!AL27</f>
        <v>BDL</v>
      </c>
      <c r="C146" s="105">
        <f>'Large Overview'!AM27</f>
        <v>5.95</v>
      </c>
      <c r="D146" s="53"/>
      <c r="E146" s="53"/>
      <c r="F146" s="53"/>
    </row>
    <row r="147" spans="1:6" ht="12.75" customHeight="1" thickTop="1">
      <c r="A147" s="3" t="s">
        <v>87</v>
      </c>
      <c r="D147" s="53"/>
      <c r="E147" s="53"/>
      <c r="F147" s="53"/>
    </row>
    <row r="148" spans="5:6" ht="12.75" customHeight="1" thickBot="1">
      <c r="E148" s="53"/>
      <c r="F148" s="53"/>
    </row>
    <row r="149" spans="1:6" ht="14.25" customHeight="1" thickBot="1" thickTop="1">
      <c r="A149" s="322" t="s">
        <v>9</v>
      </c>
      <c r="B149" s="323"/>
      <c r="C149" s="324"/>
      <c r="D149" s="53"/>
      <c r="E149" s="53"/>
      <c r="F149" s="53"/>
    </row>
    <row r="150" spans="1:6" ht="12.75" customHeight="1" thickBot="1" thickTop="1">
      <c r="A150" s="155"/>
      <c r="B150" s="156" t="s">
        <v>0</v>
      </c>
      <c r="C150" s="159" t="s">
        <v>1</v>
      </c>
      <c r="D150" s="53"/>
      <c r="E150" s="53"/>
      <c r="F150" s="53"/>
    </row>
    <row r="151" spans="1:6" ht="25.5" customHeight="1" thickTop="1">
      <c r="A151" s="152" t="s">
        <v>16</v>
      </c>
      <c r="B151" s="160" t="str">
        <f>'Large Overview'!AP3</f>
        <v>Brown sand</v>
      </c>
      <c r="C151" s="161" t="str">
        <f>'Large Overview'!AQ3</f>
        <v>Brown sandy silt</v>
      </c>
      <c r="D151" s="53"/>
      <c r="E151" s="53"/>
      <c r="F151" s="53"/>
    </row>
    <row r="152" spans="1:6" ht="12.75" customHeight="1">
      <c r="A152" s="157" t="str">
        <f>'Large Overview'!A4</f>
        <v>TOC mg/kg-dry</v>
      </c>
      <c r="B152" s="4">
        <f>'Large Overview'!AP4</f>
        <v>1400</v>
      </c>
      <c r="C152" s="89">
        <f>'Large Overview'!AQ4</f>
        <v>12000</v>
      </c>
      <c r="D152" s="53"/>
      <c r="E152" s="53"/>
      <c r="F152" s="53"/>
    </row>
    <row r="153" spans="1:6" ht="12.75" customHeight="1">
      <c r="A153" s="157" t="str">
        <f>'Large Overview'!A5</f>
        <v>DRO (mg/kg-dry or mg/L)</v>
      </c>
      <c r="B153" s="4">
        <f>'Large Overview'!AP5</f>
        <v>104</v>
      </c>
      <c r="C153" s="89">
        <f>'Large Overview'!AQ5</f>
        <v>82.1</v>
      </c>
      <c r="D153" s="53"/>
      <c r="E153" s="53"/>
      <c r="F153" s="53"/>
    </row>
    <row r="154" spans="1:6" ht="12.75" customHeight="1">
      <c r="A154" s="157" t="str">
        <f>'Large Overview'!A6</f>
        <v>ORO (mg/kg-dry or mg/L)</v>
      </c>
      <c r="B154" s="4" t="str">
        <f>'Large Overview'!AP6</f>
        <v>BDL</v>
      </c>
      <c r="C154" s="89" t="str">
        <f>'Large Overview'!AQ6</f>
        <v>BDL</v>
      </c>
      <c r="D154" s="53"/>
      <c r="E154" s="53"/>
      <c r="F154" s="53"/>
    </row>
    <row r="155" spans="1:6" ht="12.75" customHeight="1">
      <c r="A155" s="157" t="str">
        <f>'Large Overview'!A10</f>
        <v>Benz(a)anthracene (ug/kg-dry or ug/L)</v>
      </c>
      <c r="B155" s="4" t="str">
        <f>'Large Overview'!AP10</f>
        <v>BDL</v>
      </c>
      <c r="C155" s="89">
        <f>'Large Overview'!AQ10</f>
        <v>29</v>
      </c>
      <c r="D155" s="53"/>
      <c r="E155" s="53"/>
      <c r="F155" s="53"/>
    </row>
    <row r="156" spans="1:6" ht="12.75" customHeight="1">
      <c r="A156" s="157" t="str">
        <f>'Large Overview'!A11</f>
        <v>Benzo(a)pyrene (ug/kg-dry or ug/L)</v>
      </c>
      <c r="B156" s="4" t="str">
        <f>'Large Overview'!AP11</f>
        <v>BDL</v>
      </c>
      <c r="C156" s="89">
        <f>'Large Overview'!AQ11</f>
        <v>28.2</v>
      </c>
      <c r="D156" s="53"/>
      <c r="E156" s="53"/>
      <c r="F156" s="53"/>
    </row>
    <row r="157" spans="1:6" ht="12.75" customHeight="1">
      <c r="A157" s="157" t="str">
        <f>'Large Overview'!A12</f>
        <v>Benzo(b)fluoranthene (ug/kg-dry or ug/L)</v>
      </c>
      <c r="B157" s="4" t="str">
        <f>'Large Overview'!AP12</f>
        <v>BDL</v>
      </c>
      <c r="C157" s="89">
        <f>'Large Overview'!AQ12</f>
        <v>40.1</v>
      </c>
      <c r="D157" s="53"/>
      <c r="E157" s="53"/>
      <c r="F157" s="53"/>
    </row>
    <row r="158" spans="1:6" ht="12.75" customHeight="1">
      <c r="A158" s="157" t="str">
        <f>'Large Overview'!A17</f>
        <v>Fluoranthene (ug/kg-dry or ug/L)</v>
      </c>
      <c r="B158" s="4" t="str">
        <f>'Large Overview'!AP17</f>
        <v>BDL</v>
      </c>
      <c r="C158" s="89">
        <f>'Large Overview'!AQ17</f>
        <v>35.9</v>
      </c>
      <c r="D158" s="53"/>
      <c r="E158" s="53"/>
      <c r="F158" s="53"/>
    </row>
    <row r="159" spans="1:6" ht="12.75" customHeight="1">
      <c r="A159" s="157" t="str">
        <f>'Large Overview'!A18</f>
        <v>Indeno(1,2,3-cd)pyrene (ug/kg-dry or ug/L)</v>
      </c>
      <c r="B159" s="4" t="str">
        <f>'Large Overview'!AP18</f>
        <v>BDL</v>
      </c>
      <c r="C159" s="89">
        <f>'Large Overview'!AQ18</f>
        <v>25.6</v>
      </c>
      <c r="D159" s="53"/>
      <c r="E159" s="53"/>
      <c r="F159" s="53"/>
    </row>
    <row r="160" spans="1:6" ht="12.75" customHeight="1">
      <c r="A160" s="157" t="str">
        <f>'Large Overview'!A21</f>
        <v>Pyrene (ug/kg-dry or ug/L)</v>
      </c>
      <c r="B160" s="4" t="str">
        <f>'Large Overview'!AP21</f>
        <v>BDL</v>
      </c>
      <c r="C160" s="89">
        <f>'Large Overview'!AQ21</f>
        <v>36.7</v>
      </c>
      <c r="D160" s="53"/>
      <c r="E160" s="53"/>
      <c r="F160" s="53"/>
    </row>
    <row r="161" spans="1:6" ht="12.75" customHeight="1">
      <c r="A161" s="157" t="e">
        <f>'Large Overview'!#REF!</f>
        <v>#REF!</v>
      </c>
      <c r="B161" s="4" t="e">
        <f>'Large Overview'!#REF!</f>
        <v>#REF!</v>
      </c>
      <c r="C161" s="89" t="e">
        <f>'Large Overview'!#REF!</f>
        <v>#REF!</v>
      </c>
      <c r="D161" s="53"/>
      <c r="E161" s="53"/>
      <c r="F161" s="53"/>
    </row>
    <row r="162" spans="1:6" ht="12.75" customHeight="1" thickBot="1">
      <c r="A162" s="158" t="str">
        <f>'Large Overview'!A31</f>
        <v>Phenol (ug/kg-dry or ug/L)</v>
      </c>
      <c r="B162" s="30" t="str">
        <f>'Large Overview'!AP31</f>
        <v>BDL</v>
      </c>
      <c r="C162" s="105">
        <f>'Large Overview'!AQ31</f>
        <v>2330</v>
      </c>
      <c r="D162" s="53"/>
      <c r="E162" s="53"/>
      <c r="F162" s="53"/>
    </row>
    <row r="163" spans="1:6" ht="12.75" customHeight="1" thickTop="1">
      <c r="A163" s="3" t="s">
        <v>87</v>
      </c>
      <c r="D163" s="53"/>
      <c r="E163" s="53"/>
      <c r="F163" s="53"/>
    </row>
    <row r="164" spans="5:6" ht="12.75" customHeight="1" thickBot="1">
      <c r="E164" s="53"/>
      <c r="F164" s="53"/>
    </row>
    <row r="165" spans="1:6" ht="14.25" customHeight="1" thickBot="1" thickTop="1">
      <c r="A165" s="322" t="s">
        <v>29</v>
      </c>
      <c r="B165" s="323"/>
      <c r="C165" s="323"/>
      <c r="D165" s="324"/>
      <c r="E165" s="53"/>
      <c r="F165" s="53"/>
    </row>
    <row r="166" spans="1:6" ht="12.75" customHeight="1" thickBot="1" thickTop="1">
      <c r="A166" s="155"/>
      <c r="B166" s="156" t="s">
        <v>0</v>
      </c>
      <c r="C166" s="156" t="s">
        <v>1</v>
      </c>
      <c r="D166" s="162" t="s">
        <v>6</v>
      </c>
      <c r="E166" s="53"/>
      <c r="F166" s="53"/>
    </row>
    <row r="167" spans="1:6" ht="25.5" customHeight="1" thickTop="1">
      <c r="A167" s="152" t="s">
        <v>16</v>
      </c>
      <c r="B167" s="160" t="str">
        <f>'Large Overview'!AT3</f>
        <v>Brown sand with silt and gravel</v>
      </c>
      <c r="C167" s="160" t="str">
        <f>'Large Overview'!AU3</f>
        <v>Brown silty sand</v>
      </c>
      <c r="D167" s="161" t="str">
        <f>'Large Overview'!AV3</f>
        <v>N/A</v>
      </c>
      <c r="E167" s="53"/>
      <c r="F167" s="53"/>
    </row>
    <row r="168" spans="1:6" ht="12.75" customHeight="1">
      <c r="A168" s="157" t="str">
        <f>'Large Overview'!A4</f>
        <v>TOC mg/kg-dry</v>
      </c>
      <c r="B168" s="4">
        <f>'Large Overview'!AT4</f>
        <v>2900</v>
      </c>
      <c r="C168" s="4">
        <f>'Large Overview'!AU4</f>
        <v>25000</v>
      </c>
      <c r="D168" s="89" t="str">
        <f>'Large Overview'!AV4</f>
        <v>N/A</v>
      </c>
      <c r="E168" s="53"/>
      <c r="F168" s="53"/>
    </row>
    <row r="169" spans="1:6" ht="12.75" customHeight="1">
      <c r="A169" s="157" t="str">
        <f>'Large Overview'!A5</f>
        <v>DRO (mg/kg-dry or mg/L)</v>
      </c>
      <c r="B169" s="4">
        <f>'Large Overview'!AT5</f>
        <v>37.7</v>
      </c>
      <c r="C169" s="4">
        <f>'Large Overview'!AU5</f>
        <v>209</v>
      </c>
      <c r="D169" s="89" t="str">
        <f>'Large Overview'!AV5</f>
        <v>BDL</v>
      </c>
      <c r="E169" s="53"/>
      <c r="F169" s="53"/>
    </row>
    <row r="170" spans="1:6" ht="12.75" customHeight="1">
      <c r="A170" s="157" t="str">
        <f>'Large Overview'!A6</f>
        <v>ORO (mg/kg-dry or mg/L)</v>
      </c>
      <c r="B170" s="4" t="str">
        <f>'Large Overview'!AT6</f>
        <v>BDL</v>
      </c>
      <c r="C170" s="4">
        <f>'Large Overview'!AU6</f>
        <v>91.1</v>
      </c>
      <c r="D170" s="89" t="str">
        <f>'Large Overview'!AV6</f>
        <v>BDL</v>
      </c>
      <c r="E170" s="53"/>
      <c r="F170" s="53"/>
    </row>
    <row r="171" spans="1:6" ht="12.75" customHeight="1">
      <c r="A171" s="157" t="str">
        <f>'Large Overview'!A10</f>
        <v>Benz(a)anthracene (ug/kg-dry or ug/L)</v>
      </c>
      <c r="B171" s="4" t="str">
        <f>'Large Overview'!AT10</f>
        <v>BDL</v>
      </c>
      <c r="C171" s="4">
        <f>'Large Overview'!AU10</f>
        <v>32.4</v>
      </c>
      <c r="D171" s="89" t="str">
        <f>'Large Overview'!AV10</f>
        <v>BDL</v>
      </c>
      <c r="E171" s="53"/>
      <c r="F171" s="53"/>
    </row>
    <row r="172" spans="1:6" ht="12.75" customHeight="1">
      <c r="A172" s="157" t="str">
        <f>'Large Overview'!A12</f>
        <v>Benzo(b)fluoranthene (ug/kg-dry or ug/L)</v>
      </c>
      <c r="B172" s="4" t="str">
        <f>'Large Overview'!AT12</f>
        <v>BDL</v>
      </c>
      <c r="C172" s="4">
        <f>'Large Overview'!AU12</f>
        <v>30.4</v>
      </c>
      <c r="D172" s="89" t="str">
        <f>'Large Overview'!AV12</f>
        <v>BDL</v>
      </c>
      <c r="E172" s="53"/>
      <c r="F172" s="53"/>
    </row>
    <row r="173" spans="1:6" ht="12.75" customHeight="1">
      <c r="A173" s="157" t="str">
        <f>'Large Overview'!A17</f>
        <v>Fluoranthene (ug/kg-dry or ug/L)</v>
      </c>
      <c r="B173" s="4" t="str">
        <f>'Large Overview'!AT17</f>
        <v>BDL</v>
      </c>
      <c r="C173" s="4">
        <f>'Large Overview'!AU17</f>
        <v>33.4</v>
      </c>
      <c r="D173" s="89" t="str">
        <f>'Large Overview'!AV17</f>
        <v>BDL</v>
      </c>
      <c r="E173" s="53"/>
      <c r="F173" s="53"/>
    </row>
    <row r="174" spans="1:6" ht="12.75" customHeight="1">
      <c r="A174" s="157" t="str">
        <f>'Large Overview'!A21</f>
        <v>Pyrene (ug/kg-dry or ug/L)</v>
      </c>
      <c r="B174" s="4" t="str">
        <f>'Large Overview'!AT21</f>
        <v>BDL</v>
      </c>
      <c r="C174" s="4">
        <f>'Large Overview'!AU21</f>
        <v>37.5</v>
      </c>
      <c r="D174" s="89" t="str">
        <f>'Large Overview'!AV21</f>
        <v>BDL</v>
      </c>
      <c r="E174" s="53"/>
      <c r="F174" s="53"/>
    </row>
    <row r="175" spans="1:6" ht="12.75" customHeight="1" thickBot="1">
      <c r="A175" s="158" t="str">
        <f>'Large Overview'!A29</f>
        <v>Acetone (ug/kg-dry or ug/L)</v>
      </c>
      <c r="B175" s="30" t="str">
        <f>'Large Overview'!AT29</f>
        <v>BDL</v>
      </c>
      <c r="C175" s="30" t="str">
        <f>'Large Overview'!AU29</f>
        <v>BDL</v>
      </c>
      <c r="D175" s="105">
        <f>'Large Overview'!AV29</f>
        <v>24.3</v>
      </c>
      <c r="E175" s="53"/>
      <c r="F175" s="53"/>
    </row>
    <row r="176" spans="1:6" ht="12.75" customHeight="1" thickTop="1">
      <c r="A176" s="3" t="s">
        <v>87</v>
      </c>
      <c r="D176" s="53"/>
      <c r="E176" s="53"/>
      <c r="F176" s="53"/>
    </row>
    <row r="177" spans="5:6" ht="12.75" customHeight="1" thickBot="1">
      <c r="E177" s="53"/>
      <c r="F177" s="53"/>
    </row>
    <row r="178" spans="1:6" ht="14.25" customHeight="1" thickBot="1" thickTop="1">
      <c r="A178" s="322" t="s">
        <v>11</v>
      </c>
      <c r="B178" s="323"/>
      <c r="C178" s="323"/>
      <c r="D178" s="324"/>
      <c r="E178" s="53"/>
      <c r="F178" s="53"/>
    </row>
    <row r="179" spans="1:6" ht="12.75" customHeight="1" thickBot="1" thickTop="1">
      <c r="A179" s="155"/>
      <c r="B179" s="156" t="s">
        <v>0</v>
      </c>
      <c r="C179" s="156" t="s">
        <v>1</v>
      </c>
      <c r="D179" s="162" t="s">
        <v>6</v>
      </c>
      <c r="E179" s="53"/>
      <c r="F179" s="53"/>
    </row>
    <row r="180" spans="1:6" ht="25.5" customHeight="1" thickTop="1">
      <c r="A180" s="152" t="s">
        <v>16</v>
      </c>
      <c r="B180" s="160" t="str">
        <f>'Large Overview'!AZ3</f>
        <v>Brown sand with gravel</v>
      </c>
      <c r="C180" s="160" t="str">
        <f>'Large Overview'!BA3</f>
        <v>Dark brown silty sand</v>
      </c>
      <c r="D180" s="161" t="str">
        <f>'Large Overview'!BB3</f>
        <v>N/A</v>
      </c>
      <c r="E180" s="53"/>
      <c r="F180" s="53"/>
    </row>
    <row r="181" spans="1:6" ht="12.75" customHeight="1">
      <c r="A181" s="157" t="str">
        <f>'Large Overview'!A4</f>
        <v>TOC mg/kg-dry</v>
      </c>
      <c r="B181" s="4">
        <f>'Large Overview'!AZ4</f>
        <v>1200</v>
      </c>
      <c r="C181" s="4">
        <f>'Large Overview'!BA4</f>
        <v>19000</v>
      </c>
      <c r="D181" s="89" t="str">
        <f>'Large Overview'!BB4</f>
        <v>N/A</v>
      </c>
      <c r="E181" s="53"/>
      <c r="F181" s="53"/>
    </row>
    <row r="182" spans="1:6" ht="12.75" customHeight="1">
      <c r="A182" s="157" t="str">
        <f>'Large Overview'!A5</f>
        <v>DRO (mg/kg-dry or mg/L)</v>
      </c>
      <c r="B182" s="4">
        <f>'Large Overview'!AZ5</f>
        <v>107</v>
      </c>
      <c r="C182" s="4">
        <f>'Large Overview'!BA5</f>
        <v>235</v>
      </c>
      <c r="D182" s="89" t="str">
        <f>'Large Overview'!BB5</f>
        <v>BDL</v>
      </c>
      <c r="E182" s="53"/>
      <c r="F182" s="53"/>
    </row>
    <row r="183" spans="1:6" ht="12.75" customHeight="1">
      <c r="A183" s="157" t="str">
        <f>'Large Overview'!A6</f>
        <v>ORO (mg/kg-dry or mg/L)</v>
      </c>
      <c r="B183" s="4" t="str">
        <f>'Large Overview'!AZ6</f>
        <v>BDL</v>
      </c>
      <c r="C183" s="4">
        <f>'Large Overview'!BA6</f>
        <v>175</v>
      </c>
      <c r="D183" s="89" t="str">
        <f>'Large Overview'!BB6</f>
        <v>BDL</v>
      </c>
      <c r="E183" s="53"/>
      <c r="F183" s="53"/>
    </row>
    <row r="184" spans="1:6" ht="12.75" customHeight="1">
      <c r="A184" s="157" t="str">
        <f>'Large Overview'!A10</f>
        <v>Benz(a)anthracene (ug/kg-dry or ug/L)</v>
      </c>
      <c r="B184" s="4" t="str">
        <f>'Large Overview'!AZ10</f>
        <v>BDL</v>
      </c>
      <c r="C184" s="4">
        <f>'Large Overview'!BA10</f>
        <v>70.3</v>
      </c>
      <c r="D184" s="89" t="str">
        <f>'Large Overview'!BB10</f>
        <v>BDL</v>
      </c>
      <c r="E184" s="53"/>
      <c r="F184" s="53"/>
    </row>
    <row r="185" spans="1:6" ht="12.75" customHeight="1">
      <c r="A185" s="157" t="str">
        <f>'Large Overview'!A11</f>
        <v>Benzo(a)pyrene (ug/kg-dry or ug/L)</v>
      </c>
      <c r="B185" s="4">
        <f>'Large Overview'!AZ11</f>
        <v>31.8</v>
      </c>
      <c r="C185" s="4">
        <f>'Large Overview'!BA11</f>
        <v>84.9</v>
      </c>
      <c r="D185" s="89" t="str">
        <f>'Large Overview'!BB11</f>
        <v>BDL</v>
      </c>
      <c r="E185" s="53"/>
      <c r="F185" s="53"/>
    </row>
    <row r="186" spans="1:6" ht="12.75" customHeight="1">
      <c r="A186" s="157" t="str">
        <f>'Large Overview'!A12</f>
        <v>Benzo(b)fluoranthene (ug/kg-dry or ug/L)</v>
      </c>
      <c r="B186" s="4" t="str">
        <f>'Large Overview'!AZ12</f>
        <v>BDL</v>
      </c>
      <c r="C186" s="4">
        <f>'Large Overview'!BA12</f>
        <v>218</v>
      </c>
      <c r="D186" s="89" t="str">
        <f>'Large Overview'!BB12</f>
        <v>BDL</v>
      </c>
      <c r="E186" s="53"/>
      <c r="F186" s="53"/>
    </row>
    <row r="187" spans="1:6" ht="12.75" customHeight="1">
      <c r="A187" s="157" t="str">
        <f>'Large Overview'!A13</f>
        <v>Benzo(g,h,i)perylene (ug/kg-dry or ug/L)</v>
      </c>
      <c r="B187" s="4" t="str">
        <f>'Large Overview'!AZ13</f>
        <v>BDL</v>
      </c>
      <c r="C187" s="4">
        <f>'Large Overview'!BA13</f>
        <v>39.3</v>
      </c>
      <c r="D187" s="89" t="str">
        <f>'Large Overview'!BB13</f>
        <v>BDL</v>
      </c>
      <c r="E187" s="53"/>
      <c r="F187" s="53"/>
    </row>
    <row r="188" spans="1:6" ht="12.75" customHeight="1">
      <c r="A188" s="157" t="str">
        <f>'Large Overview'!A14</f>
        <v>Benzo(k)fluoranthene (ug/kg-dry or ug/L)</v>
      </c>
      <c r="B188" s="4" t="str">
        <f>'Large Overview'!AZ14</f>
        <v>BDL</v>
      </c>
      <c r="C188" s="4">
        <f>'Large Overview'!BA14</f>
        <v>55.7</v>
      </c>
      <c r="D188" s="89" t="str">
        <f>'Large Overview'!BB14</f>
        <v>BDL</v>
      </c>
      <c r="E188" s="53"/>
      <c r="F188" s="53"/>
    </row>
    <row r="189" spans="1:6" ht="12.75" customHeight="1">
      <c r="A189" s="157" t="str">
        <f>'Large Overview'!A15</f>
        <v>Chrysene (ug/kg-dry or ug/L)</v>
      </c>
      <c r="B189" s="4" t="str">
        <f>'Large Overview'!AZ15</f>
        <v>BDL</v>
      </c>
      <c r="C189" s="4">
        <f>'Large Overview'!BA15</f>
        <v>60.3</v>
      </c>
      <c r="D189" s="89" t="str">
        <f>'Large Overview'!BB15</f>
        <v>BDL</v>
      </c>
      <c r="E189" s="53"/>
      <c r="F189" s="53"/>
    </row>
    <row r="190" spans="1:6" ht="12.75" customHeight="1">
      <c r="A190" s="157" t="str">
        <f>'Large Overview'!A17</f>
        <v>Fluoranthene (ug/kg-dry or ug/L)</v>
      </c>
      <c r="B190" s="4" t="str">
        <f>'Large Overview'!AZ17</f>
        <v>BDL</v>
      </c>
      <c r="C190" s="4">
        <f>'Large Overview'!BA17</f>
        <v>93.2</v>
      </c>
      <c r="D190" s="89" t="str">
        <f>'Large Overview'!BB17</f>
        <v>BDL</v>
      </c>
      <c r="E190" s="53"/>
      <c r="F190" s="53"/>
    </row>
    <row r="191" spans="1:6" ht="12.75" customHeight="1">
      <c r="A191" s="157" t="str">
        <f>'Large Overview'!A18</f>
        <v>Indeno(1,2,3-cd)pyrene (ug/kg-dry or ug/L)</v>
      </c>
      <c r="B191" s="4" t="str">
        <f>'Large Overview'!AZ18</f>
        <v>BDL</v>
      </c>
      <c r="C191" s="4">
        <f>'Large Overview'!BA18</f>
        <v>125</v>
      </c>
      <c r="D191" s="89" t="str">
        <f>'Large Overview'!BB18</f>
        <v>BDL</v>
      </c>
      <c r="E191" s="53"/>
      <c r="F191" s="53"/>
    </row>
    <row r="192" spans="1:6" ht="12.75" customHeight="1">
      <c r="A192" s="157" t="str">
        <f>'Large Overview'!A20</f>
        <v>Phenanthrene (ug/kg-dry or ug/L)</v>
      </c>
      <c r="B192" s="4" t="str">
        <f>'Large Overview'!AZ20</f>
        <v>BDL</v>
      </c>
      <c r="C192" s="4">
        <f>'Large Overview'!BA20</f>
        <v>39.3</v>
      </c>
      <c r="D192" s="89" t="str">
        <f>'Large Overview'!BB20</f>
        <v>BDL</v>
      </c>
      <c r="E192" s="53"/>
      <c r="F192" s="53"/>
    </row>
    <row r="193" spans="1:6" ht="12.75" customHeight="1">
      <c r="A193" s="157" t="str">
        <f>'Large Overview'!A21</f>
        <v>Pyrene (ug/kg-dry or ug/L)</v>
      </c>
      <c r="B193" s="4">
        <f>'Large Overview'!AZ21</f>
        <v>24.5</v>
      </c>
      <c r="C193" s="4">
        <f>'Large Overview'!BA21</f>
        <v>93.2</v>
      </c>
      <c r="D193" s="89" t="str">
        <f>'Large Overview'!BB21</f>
        <v>BDL</v>
      </c>
      <c r="E193" s="53"/>
      <c r="F193" s="53"/>
    </row>
    <row r="194" spans="1:6" ht="12.75" customHeight="1">
      <c r="A194" s="157" t="str">
        <f>'Large Overview'!A24</f>
        <v>Chloroform (ug/kg-dry or ug/L)</v>
      </c>
      <c r="B194" s="4" t="str">
        <f>'Large Overview'!AZ24</f>
        <v>BDL</v>
      </c>
      <c r="C194" s="4">
        <f>'Large Overview'!BA24</f>
        <v>20.1</v>
      </c>
      <c r="D194" s="89" t="str">
        <f>'Large Overview'!BB24</f>
        <v>BDL</v>
      </c>
      <c r="E194" s="53"/>
      <c r="F194" s="53"/>
    </row>
    <row r="195" spans="1:6" ht="12.75" customHeight="1">
      <c r="A195" s="157" t="str">
        <f>'Large Overview'!A25</f>
        <v>m,p-Xylene (ug/kg-dry or ug/L)</v>
      </c>
      <c r="B195" s="4" t="str">
        <f>'Large Overview'!AZ25</f>
        <v>BDL</v>
      </c>
      <c r="C195" s="4">
        <f>'Large Overview'!BA25</f>
        <v>65.5</v>
      </c>
      <c r="D195" s="89" t="str">
        <f>'Large Overview'!BB25</f>
        <v>BDL</v>
      </c>
      <c r="E195" s="53"/>
      <c r="F195" s="53"/>
    </row>
    <row r="196" spans="1:6" ht="12.75" customHeight="1">
      <c r="A196" s="157" t="str">
        <f>'Large Overview'!A26</f>
        <v>Tetrachloroethene (ug/kg-dry or ug/L)</v>
      </c>
      <c r="B196" s="4" t="str">
        <f>'Large Overview'!AZ26</f>
        <v>BDL</v>
      </c>
      <c r="C196" s="4">
        <f>'Large Overview'!BA26</f>
        <v>41.3</v>
      </c>
      <c r="D196" s="89" t="str">
        <f>'Large Overview'!BB26</f>
        <v>BDL</v>
      </c>
      <c r="E196" s="53"/>
      <c r="F196" s="53"/>
    </row>
    <row r="197" spans="1:6" ht="12.75" customHeight="1">
      <c r="A197" s="157" t="str">
        <f>'Large Overview'!A27</f>
        <v>Toluene (ug/kg-dry or ug/L)</v>
      </c>
      <c r="B197" s="4" t="str">
        <f>'Large Overview'!AZ27</f>
        <v>BDL</v>
      </c>
      <c r="C197" s="4">
        <f>'Large Overview'!BA27</f>
        <v>24.3</v>
      </c>
      <c r="D197" s="89" t="str">
        <f>'Large Overview'!BB27</f>
        <v>BDL</v>
      </c>
      <c r="E197" s="53"/>
      <c r="F197" s="53"/>
    </row>
    <row r="198" spans="1:6" ht="12.75" customHeight="1">
      <c r="A198" s="157" t="str">
        <f>'Large Overview'!A28</f>
        <v>Xylene, Total (ug/kg-dry or ug/L)</v>
      </c>
      <c r="B198" s="4" t="str">
        <f>'Large Overview'!AZ28</f>
        <v>BDL</v>
      </c>
      <c r="C198" s="4">
        <f>'Large Overview'!BA28</f>
        <v>95.5</v>
      </c>
      <c r="D198" s="89">
        <f>'Large Overview'!BB28</f>
        <v>2.08</v>
      </c>
      <c r="E198" s="53"/>
      <c r="F198" s="53"/>
    </row>
    <row r="199" spans="1:6" ht="12.75" customHeight="1">
      <c r="A199" s="157" t="str">
        <f>'Large Overview'!A30</f>
        <v>o-Xylene (ug/kg-dry or ug/L)</v>
      </c>
      <c r="B199" s="4" t="str">
        <f>'Large Overview'!AZ30</f>
        <v>BDL</v>
      </c>
      <c r="C199" s="4">
        <f>'Large Overview'!BA30</f>
        <v>29.9</v>
      </c>
      <c r="D199" s="89">
        <f>'Large Overview'!BB30</f>
        <v>2.08</v>
      </c>
      <c r="E199" s="53"/>
      <c r="F199" s="53"/>
    </row>
    <row r="200" spans="1:6" ht="12.75" customHeight="1">
      <c r="A200" s="157" t="e">
        <f>'Large Overview'!#REF!</f>
        <v>#REF!</v>
      </c>
      <c r="B200" s="4" t="e">
        <f>'Large Overview'!#REF!</f>
        <v>#REF!</v>
      </c>
      <c r="C200" s="4" t="e">
        <f>'Large Overview'!#REF!</f>
        <v>#REF!</v>
      </c>
      <c r="D200" s="89" t="e">
        <f>'Large Overview'!#REF!</f>
        <v>#REF!</v>
      </c>
      <c r="E200" s="53"/>
      <c r="F200" s="53"/>
    </row>
    <row r="201" spans="1:6" ht="12.75" customHeight="1">
      <c r="A201" s="157" t="e">
        <f>'Large Overview'!#REF!</f>
        <v>#REF!</v>
      </c>
      <c r="B201" s="4" t="e">
        <f>'Large Overview'!#REF!</f>
        <v>#REF!</v>
      </c>
      <c r="C201" s="4" t="e">
        <f>'Large Overview'!#REF!</f>
        <v>#REF!</v>
      </c>
      <c r="D201" s="89" t="e">
        <f>'Large Overview'!#REF!</f>
        <v>#REF!</v>
      </c>
      <c r="E201" s="53"/>
      <c r="F201" s="53"/>
    </row>
    <row r="202" spans="1:6" ht="12.75" customHeight="1">
      <c r="A202" s="157" t="e">
        <f>'Large Overview'!#REF!</f>
        <v>#REF!</v>
      </c>
      <c r="B202" s="4" t="e">
        <f>'Large Overview'!#REF!</f>
        <v>#REF!</v>
      </c>
      <c r="C202" s="4" t="e">
        <f>'Large Overview'!#REF!</f>
        <v>#REF!</v>
      </c>
      <c r="D202" s="89" t="e">
        <f>'Large Overview'!#REF!</f>
        <v>#REF!</v>
      </c>
      <c r="E202" s="53"/>
      <c r="F202" s="53"/>
    </row>
    <row r="203" spans="1:6" ht="12.75" customHeight="1">
      <c r="A203" s="157" t="e">
        <f>'Large Overview'!#REF!</f>
        <v>#REF!</v>
      </c>
      <c r="B203" s="4" t="e">
        <f>'Large Overview'!#REF!</f>
        <v>#REF!</v>
      </c>
      <c r="C203" s="4" t="e">
        <f>'Large Overview'!#REF!</f>
        <v>#REF!</v>
      </c>
      <c r="D203" s="89" t="e">
        <f>'Large Overview'!#REF!</f>
        <v>#REF!</v>
      </c>
      <c r="E203" s="53"/>
      <c r="F203" s="53"/>
    </row>
    <row r="204" spans="1:6" ht="12.75" customHeight="1">
      <c r="A204" s="157" t="e">
        <f>'Large Overview'!#REF!</f>
        <v>#REF!</v>
      </c>
      <c r="B204" s="4" t="e">
        <f>'Large Overview'!#REF!</f>
        <v>#REF!</v>
      </c>
      <c r="C204" s="4" t="e">
        <f>'Large Overview'!#REF!</f>
        <v>#REF!</v>
      </c>
      <c r="D204" s="89" t="e">
        <f>'Large Overview'!#REF!</f>
        <v>#REF!</v>
      </c>
      <c r="E204" s="53"/>
      <c r="F204" s="53"/>
    </row>
    <row r="205" spans="1:6" ht="12.75" customHeight="1" thickBot="1">
      <c r="A205" s="158" t="e">
        <f>'Large Overview'!#REF!</f>
        <v>#REF!</v>
      </c>
      <c r="B205" s="30" t="e">
        <f>'Large Overview'!#REF!</f>
        <v>#REF!</v>
      </c>
      <c r="C205" s="30" t="e">
        <f>'Large Overview'!#REF!</f>
        <v>#REF!</v>
      </c>
      <c r="D205" s="105" t="e">
        <f>'Large Overview'!#REF!</f>
        <v>#REF!</v>
      </c>
      <c r="E205" s="53"/>
      <c r="F205" s="53"/>
    </row>
    <row r="206" spans="1:6" ht="12.75" customHeight="1" thickTop="1">
      <c r="A206" s="3" t="s">
        <v>87</v>
      </c>
      <c r="B206" s="35"/>
      <c r="C206" s="35"/>
      <c r="D206" s="53"/>
      <c r="E206" s="53"/>
      <c r="F206" s="53"/>
    </row>
    <row r="207" spans="5:6" ht="12.75" customHeight="1" thickBot="1">
      <c r="E207" s="53"/>
      <c r="F207" s="53"/>
    </row>
    <row r="208" spans="1:6" ht="14.25" customHeight="1" thickBot="1" thickTop="1">
      <c r="A208" s="322" t="s">
        <v>12</v>
      </c>
      <c r="B208" s="323"/>
      <c r="C208" s="324"/>
      <c r="D208" s="53"/>
      <c r="E208" s="53"/>
      <c r="F208" s="53"/>
    </row>
    <row r="209" spans="1:6" ht="12.75" customHeight="1" thickBot="1" thickTop="1">
      <c r="A209" s="155"/>
      <c r="B209" s="156" t="s">
        <v>0</v>
      </c>
      <c r="C209" s="159" t="s">
        <v>1</v>
      </c>
      <c r="D209" s="53"/>
      <c r="E209" s="53"/>
      <c r="F209" s="53"/>
    </row>
    <row r="210" spans="1:6" ht="25.5" customHeight="1" thickTop="1">
      <c r="A210" s="152" t="s">
        <v>16</v>
      </c>
      <c r="B210" s="160" t="str">
        <f>'Large Overview'!BF3</f>
        <v>Brown sand with silt and gravel</v>
      </c>
      <c r="C210" s="161" t="str">
        <f>'Large Overview'!BG3</f>
        <v>Dark brown silty sand</v>
      </c>
      <c r="E210" s="53"/>
      <c r="F210" s="53"/>
    </row>
    <row r="211" spans="1:6" ht="12.75" customHeight="1">
      <c r="A211" s="157" t="str">
        <f>'Large Overview'!A4</f>
        <v>TOC mg/kg-dry</v>
      </c>
      <c r="B211" s="4">
        <f>'Large Overview'!BF4</f>
        <v>1800</v>
      </c>
      <c r="C211" s="89">
        <f>'Large Overview'!BG4</f>
        <v>33000</v>
      </c>
      <c r="E211" s="53"/>
      <c r="F211" s="53"/>
    </row>
    <row r="212" spans="1:6" ht="12.75" customHeight="1">
      <c r="A212" s="157" t="str">
        <f>'Large Overview'!A5</f>
        <v>DRO (mg/kg-dry or mg/L)</v>
      </c>
      <c r="B212" s="4">
        <f>'Large Overview'!BF5</f>
        <v>74</v>
      </c>
      <c r="C212" s="89">
        <f>'Large Overview'!BG5</f>
        <v>358</v>
      </c>
      <c r="E212" s="53"/>
      <c r="F212" s="53"/>
    </row>
    <row r="213" spans="1:6" ht="12.75" customHeight="1">
      <c r="A213" s="157" t="str">
        <f>'Large Overview'!A6</f>
        <v>ORO (mg/kg-dry or mg/L)</v>
      </c>
      <c r="B213" s="4" t="str">
        <f>'Large Overview'!BF6</f>
        <v>BDL</v>
      </c>
      <c r="C213" s="89">
        <f>'Large Overview'!BG6</f>
        <v>163</v>
      </c>
      <c r="E213" s="53"/>
      <c r="F213" s="53"/>
    </row>
    <row r="214" spans="1:6" ht="12.75" customHeight="1">
      <c r="A214" s="157" t="str">
        <f>'Large Overview'!A10</f>
        <v>Benz(a)anthracene (ug/kg-dry or ug/L)</v>
      </c>
      <c r="B214" s="4" t="str">
        <f>'Large Overview'!BF10</f>
        <v>BDL</v>
      </c>
      <c r="C214" s="89">
        <f>'Large Overview'!BG10</f>
        <v>77.2</v>
      </c>
      <c r="E214" s="53"/>
      <c r="F214" s="53"/>
    </row>
    <row r="215" spans="1:6" ht="12.75" customHeight="1">
      <c r="A215" s="157" t="str">
        <f>'Large Overview'!A11</f>
        <v>Benzo(a)pyrene (ug/kg-dry or ug/L)</v>
      </c>
      <c r="B215" s="4">
        <f>'Large Overview'!BF11</f>
        <v>23.7</v>
      </c>
      <c r="C215" s="89">
        <f>'Large Overview'!BG11</f>
        <v>66.9</v>
      </c>
      <c r="E215" s="53"/>
      <c r="F215" s="53"/>
    </row>
    <row r="216" spans="1:6" ht="12.75" customHeight="1">
      <c r="A216" s="157" t="str">
        <f>'Large Overview'!A12</f>
        <v>Benzo(b)fluoranthene (ug/kg-dry or ug/L)</v>
      </c>
      <c r="B216" s="4">
        <f>'Large Overview'!BF12</f>
        <v>25.3</v>
      </c>
      <c r="C216" s="89">
        <f>'Large Overview'!BG12</f>
        <v>90.4</v>
      </c>
      <c r="E216" s="53"/>
      <c r="F216" s="53"/>
    </row>
    <row r="217" spans="1:6" ht="12.75" customHeight="1">
      <c r="A217" s="157" t="str">
        <f>'Large Overview'!A13</f>
        <v>Benzo(g,h,i)perylene (ug/kg-dry or ug/L)</v>
      </c>
      <c r="B217" s="4" t="str">
        <f>'Large Overview'!BF13</f>
        <v>BDL</v>
      </c>
      <c r="C217" s="89">
        <f>'Large Overview'!BG13</f>
        <v>28.3</v>
      </c>
      <c r="E217" s="53"/>
      <c r="F217" s="53"/>
    </row>
    <row r="218" spans="1:6" ht="12.75" customHeight="1">
      <c r="A218" s="157" t="str">
        <f>'Large Overview'!A14</f>
        <v>Benzo(k)fluoranthene (ug/kg-dry or ug/L)</v>
      </c>
      <c r="B218" s="4" t="str">
        <f>'Large Overview'!BF14</f>
        <v>BDL</v>
      </c>
      <c r="C218" s="89">
        <f>'Large Overview'!BG14</f>
        <v>36.7</v>
      </c>
      <c r="E218" s="53"/>
      <c r="F218" s="53"/>
    </row>
    <row r="219" spans="1:6" ht="12.75" customHeight="1">
      <c r="A219" s="157" t="str">
        <f>'Large Overview'!A15</f>
        <v>Chrysene (ug/kg-dry or ug/L)</v>
      </c>
      <c r="B219" s="4" t="str">
        <f>'Large Overview'!BF15</f>
        <v>BDL</v>
      </c>
      <c r="C219" s="89">
        <f>'Large Overview'!BG15</f>
        <v>61.2</v>
      </c>
      <c r="E219" s="53"/>
      <c r="F219" s="53"/>
    </row>
    <row r="220" spans="1:6" ht="12.75" customHeight="1">
      <c r="A220" s="157" t="str">
        <f>'Large Overview'!A17</f>
        <v>Fluoranthene (ug/kg-dry or ug/L)</v>
      </c>
      <c r="B220" s="4" t="str">
        <f>'Large Overview'!BF17</f>
        <v>BDL</v>
      </c>
      <c r="C220" s="89">
        <f>'Large Overview'!BG17</f>
        <v>140</v>
      </c>
      <c r="E220" s="53"/>
      <c r="F220" s="53"/>
    </row>
    <row r="221" spans="1:6" ht="12.75" customHeight="1">
      <c r="A221" s="157" t="str">
        <f>'Large Overview'!A18</f>
        <v>Indeno(1,2,3-cd)pyrene (ug/kg-dry or ug/L)</v>
      </c>
      <c r="B221" s="4">
        <f>'Large Overview'!BF18</f>
        <v>28.5</v>
      </c>
      <c r="C221" s="89">
        <f>'Large Overview'!BG18</f>
        <v>60.3</v>
      </c>
      <c r="E221" s="53"/>
      <c r="F221" s="53"/>
    </row>
    <row r="222" spans="1:6" ht="12.75" customHeight="1">
      <c r="A222" s="157" t="str">
        <f>'Large Overview'!A20</f>
        <v>Phenanthrene (ug/kg-dry or ug/L)</v>
      </c>
      <c r="B222" s="4" t="str">
        <f>'Large Overview'!BF20</f>
        <v>BDL</v>
      </c>
      <c r="C222" s="89">
        <f>'Large Overview'!BG20</f>
        <v>53.7</v>
      </c>
      <c r="E222" s="53"/>
      <c r="F222" s="53"/>
    </row>
    <row r="223" spans="1:6" ht="12.75" customHeight="1">
      <c r="A223" s="157" t="str">
        <f>'Large Overview'!A21</f>
        <v>Pyrene (ug/kg-dry or ug/L)</v>
      </c>
      <c r="B223" s="4">
        <f>'Large Overview'!BF21</f>
        <v>23.7</v>
      </c>
      <c r="C223" s="89">
        <f>'Large Overview'!BG21</f>
        <v>128</v>
      </c>
      <c r="E223" s="53"/>
      <c r="F223" s="53"/>
    </row>
    <row r="224" spans="1:6" ht="12.75" customHeight="1">
      <c r="A224" s="157" t="str">
        <f>'Large Overview'!A24</f>
        <v>Chloroform (ug/kg-dry or ug/L)</v>
      </c>
      <c r="B224" s="4" t="str">
        <f>'Large Overview'!BF24</f>
        <v>BDL</v>
      </c>
      <c r="C224" s="89">
        <f>'Large Overview'!BG24</f>
        <v>12.4</v>
      </c>
      <c r="E224" s="53"/>
      <c r="F224" s="53"/>
    </row>
    <row r="225" spans="1:6" ht="12.75" customHeight="1">
      <c r="A225" s="157" t="str">
        <f>'Large Overview'!A25</f>
        <v>m,p-Xylene (ug/kg-dry or ug/L)</v>
      </c>
      <c r="B225" s="4" t="str">
        <f>'Large Overview'!BF25</f>
        <v>BDL</v>
      </c>
      <c r="C225" s="89">
        <f>'Large Overview'!BG25</f>
        <v>11.3</v>
      </c>
      <c r="E225" s="53"/>
      <c r="F225" s="53"/>
    </row>
    <row r="226" spans="1:6" ht="12.75" customHeight="1">
      <c r="A226" s="157" t="str">
        <f>'Large Overview'!A26</f>
        <v>Tetrachloroethene (ug/kg-dry or ug/L)</v>
      </c>
      <c r="B226" s="4" t="str">
        <f>'Large Overview'!BF26</f>
        <v>BDL</v>
      </c>
      <c r="C226" s="89">
        <f>'Large Overview'!BG26</f>
        <v>12.9</v>
      </c>
      <c r="E226" s="53"/>
      <c r="F226" s="53"/>
    </row>
    <row r="227" spans="1:6" ht="12.75" customHeight="1">
      <c r="A227" s="157" t="str">
        <f>'Large Overview'!A27</f>
        <v>Toluene (ug/kg-dry or ug/L)</v>
      </c>
      <c r="B227" s="4" t="str">
        <f>'Large Overview'!BF27</f>
        <v>BDL</v>
      </c>
      <c r="C227" s="89">
        <f>'Large Overview'!BG27</f>
        <v>5.85</v>
      </c>
      <c r="E227" s="53"/>
      <c r="F227" s="53"/>
    </row>
    <row r="228" spans="1:6" ht="12.75" customHeight="1">
      <c r="A228" s="157" t="str">
        <f>'Large Overview'!A28</f>
        <v>Xylene, Total (ug/kg-dry or ug/L)</v>
      </c>
      <c r="B228" s="4" t="str">
        <f>'Large Overview'!BF28</f>
        <v>BDL</v>
      </c>
      <c r="C228" s="89">
        <f>'Large Overview'!BG28</f>
        <v>16.6</v>
      </c>
      <c r="E228" s="53"/>
      <c r="F228" s="53"/>
    </row>
    <row r="229" spans="1:6" ht="12.75" customHeight="1" thickBot="1">
      <c r="A229" s="158" t="str">
        <f>'Large Overview'!A30</f>
        <v>o-Xylene (ug/kg-dry or ug/L)</v>
      </c>
      <c r="B229" s="30" t="str">
        <f>'Large Overview'!BF30</f>
        <v>BDL</v>
      </c>
      <c r="C229" s="105">
        <f>'Large Overview'!BG30</f>
        <v>5.25</v>
      </c>
      <c r="E229" s="53"/>
      <c r="F229" s="53"/>
    </row>
    <row r="230" spans="1:6" ht="12.75" customHeight="1" thickTop="1">
      <c r="A230" s="3" t="s">
        <v>87</v>
      </c>
      <c r="E230" s="53"/>
      <c r="F230" s="53"/>
    </row>
    <row r="231" spans="5:6" ht="12.75" customHeight="1" thickBot="1">
      <c r="E231" s="53"/>
      <c r="F231" s="53"/>
    </row>
    <row r="232" spans="1:6" ht="14.25" customHeight="1" thickBot="1" thickTop="1">
      <c r="A232" s="322" t="s">
        <v>117</v>
      </c>
      <c r="B232" s="323"/>
      <c r="C232" s="324"/>
      <c r="E232" s="53"/>
      <c r="F232" s="53"/>
    </row>
    <row r="233" spans="1:6" ht="12.75" customHeight="1" thickBot="1" thickTop="1">
      <c r="A233" s="155"/>
      <c r="B233" s="156" t="s">
        <v>0</v>
      </c>
      <c r="C233" s="159" t="s">
        <v>1</v>
      </c>
      <c r="E233" s="53"/>
      <c r="F233" s="53"/>
    </row>
    <row r="234" spans="1:6" ht="25.5" customHeight="1" thickTop="1">
      <c r="A234" s="152" t="s">
        <v>16</v>
      </c>
      <c r="B234" s="160" t="str">
        <f>'Large Overview'!BJ3</f>
        <v>Brown sand with silt</v>
      </c>
      <c r="C234" s="161" t="str">
        <f>'Large Overview'!BK3</f>
        <v>Brown sandy silt</v>
      </c>
      <c r="E234" s="53"/>
      <c r="F234" s="53"/>
    </row>
    <row r="235" spans="1:6" ht="12.75" customHeight="1">
      <c r="A235" s="157" t="str">
        <f>'Large Overview'!A4</f>
        <v>TOC mg/kg-dry</v>
      </c>
      <c r="B235" s="4">
        <f>'Large Overview'!BJ4</f>
        <v>6000</v>
      </c>
      <c r="C235" s="89">
        <f>'Large Overview'!BK4</f>
        <v>17000</v>
      </c>
      <c r="E235" s="53"/>
      <c r="F235" s="53"/>
    </row>
    <row r="236" spans="1:6" ht="12.75" customHeight="1">
      <c r="A236" s="157" t="str">
        <f>'Large Overview'!A5</f>
        <v>DRO (mg/kg-dry or mg/L)</v>
      </c>
      <c r="B236" s="4">
        <f>'Large Overview'!BJ5</f>
        <v>158</v>
      </c>
      <c r="C236" s="89">
        <f>'Large Overview'!BK5</f>
        <v>194</v>
      </c>
      <c r="E236" s="53"/>
      <c r="F236" s="53"/>
    </row>
    <row r="237" spans="1:6" ht="12.75" customHeight="1">
      <c r="A237" s="157" t="str">
        <f>'Large Overview'!A6</f>
        <v>ORO (mg/kg-dry or mg/L)</v>
      </c>
      <c r="B237" s="4">
        <f>'Large Overview'!BJ6</f>
        <v>82.2</v>
      </c>
      <c r="C237" s="89">
        <f>'Large Overview'!BK6</f>
        <v>127</v>
      </c>
      <c r="E237" s="53"/>
      <c r="F237" s="53"/>
    </row>
    <row r="238" spans="1:6" ht="12.75" customHeight="1">
      <c r="A238" s="157" t="str">
        <f>'Large Overview'!A9</f>
        <v>Anthracene (ug/kg-dry or ug/L)</v>
      </c>
      <c r="B238" s="4">
        <f>'Large Overview'!BJ9</f>
        <v>26.8</v>
      </c>
      <c r="C238" s="89">
        <f>'Large Overview'!BK9</f>
        <v>39.2</v>
      </c>
      <c r="E238" s="53"/>
      <c r="F238" s="53"/>
    </row>
    <row r="239" spans="1:6" ht="12.75" customHeight="1">
      <c r="A239" s="157" t="str">
        <f>'Large Overview'!A10</f>
        <v>Benz(a)anthracene (ug/kg-dry or ug/L)</v>
      </c>
      <c r="B239" s="4">
        <f>'Large Overview'!BJ10</f>
        <v>138</v>
      </c>
      <c r="C239" s="89">
        <f>'Large Overview'!BK10</f>
        <v>189</v>
      </c>
      <c r="D239" s="35"/>
      <c r="E239" s="53"/>
      <c r="F239" s="53"/>
    </row>
    <row r="240" spans="1:6" ht="12.75" customHeight="1">
      <c r="A240" s="157" t="str">
        <f>'Large Overview'!A11</f>
        <v>Benzo(a)pyrene (ug/kg-dry or ug/L)</v>
      </c>
      <c r="B240" s="4">
        <f>'Large Overview'!BJ11</f>
        <v>91.4</v>
      </c>
      <c r="C240" s="89">
        <f>'Large Overview'!BK11</f>
        <v>136</v>
      </c>
      <c r="D240" s="53"/>
      <c r="E240" s="53"/>
      <c r="F240" s="53"/>
    </row>
    <row r="241" spans="1:6" ht="12.75" customHeight="1">
      <c r="A241" s="157" t="str">
        <f>'Large Overview'!A12</f>
        <v>Benzo(b)fluoranthene (ug/kg-dry or ug/L)</v>
      </c>
      <c r="B241" s="4">
        <f>'Large Overview'!BJ12</f>
        <v>132</v>
      </c>
      <c r="C241" s="89">
        <f>'Large Overview'!BK12</f>
        <v>196</v>
      </c>
      <c r="D241" s="53"/>
      <c r="E241" s="53"/>
      <c r="F241" s="53"/>
    </row>
    <row r="242" spans="1:6" ht="12.75" customHeight="1">
      <c r="A242" s="157" t="str">
        <f>'Large Overview'!A13</f>
        <v>Benzo(g,h,i)perylene (ug/kg-dry or ug/L)</v>
      </c>
      <c r="B242" s="4">
        <f>'Large Overview'!BJ13</f>
        <v>28.6</v>
      </c>
      <c r="C242" s="89">
        <f>'Large Overview'!BK13</f>
        <v>34.2</v>
      </c>
      <c r="D242" s="53"/>
      <c r="E242" s="53"/>
      <c r="F242" s="53"/>
    </row>
    <row r="243" spans="1:6" ht="12.75" customHeight="1">
      <c r="A243" s="157" t="str">
        <f>'Large Overview'!A14</f>
        <v>Benzo(k)fluoranthene (ug/kg-dry or ug/L)</v>
      </c>
      <c r="B243" s="4">
        <f>'Large Overview'!BJ14</f>
        <v>44.3</v>
      </c>
      <c r="C243" s="89">
        <f>'Large Overview'!BK14</f>
        <v>59.3</v>
      </c>
      <c r="D243" s="53"/>
      <c r="E243" s="53"/>
      <c r="F243" s="53"/>
    </row>
    <row r="244" spans="1:6" ht="12.75" customHeight="1">
      <c r="A244" s="157" t="str">
        <f>'Large Overview'!A15</f>
        <v>Chrysene (ug/kg-dry or ug/L)</v>
      </c>
      <c r="B244" s="4">
        <f>'Large Overview'!BJ15</f>
        <v>97</v>
      </c>
      <c r="C244" s="89">
        <f>'Large Overview'!BK15</f>
        <v>152</v>
      </c>
      <c r="D244" s="74"/>
      <c r="E244" s="53"/>
      <c r="F244" s="53"/>
    </row>
    <row r="245" spans="1:6" ht="12.75" customHeight="1">
      <c r="A245" s="157" t="str">
        <f>'Large Overview'!A17</f>
        <v>Fluoranthene (ug/kg-dry or ug/L)</v>
      </c>
      <c r="B245" s="4">
        <f>'Large Overview'!BJ17</f>
        <v>246</v>
      </c>
      <c r="C245" s="89">
        <f>'Large Overview'!BK17</f>
        <v>390</v>
      </c>
      <c r="D245" s="35"/>
      <c r="E245" s="53"/>
      <c r="F245" s="53"/>
    </row>
    <row r="246" spans="1:6" ht="12.75" customHeight="1">
      <c r="A246" s="157" t="str">
        <f>'Large Overview'!A18</f>
        <v>Indeno(1,2,3-cd)pyrene (ug/kg-dry or ug/L)</v>
      </c>
      <c r="B246" s="4">
        <f>'Large Overview'!BJ18</f>
        <v>73.9</v>
      </c>
      <c r="C246" s="89">
        <f>'Large Overview'!BK18</f>
        <v>95.5</v>
      </c>
      <c r="D246" s="35"/>
      <c r="E246" s="53"/>
      <c r="F246" s="53"/>
    </row>
    <row r="247" spans="1:6" ht="12.75" customHeight="1">
      <c r="A247" s="157" t="str">
        <f>'Large Overview'!A20</f>
        <v>Phenanthrene (ug/kg-dry or ug/L)</v>
      </c>
      <c r="B247" s="4">
        <f>'Large Overview'!BJ20</f>
        <v>133</v>
      </c>
      <c r="C247" s="89">
        <f>'Large Overview'!BK20</f>
        <v>192</v>
      </c>
      <c r="D247" s="35"/>
      <c r="E247" s="53"/>
      <c r="F247" s="53"/>
    </row>
    <row r="248" spans="1:6" ht="12.75" customHeight="1" thickBot="1">
      <c r="A248" s="158" t="str">
        <f>'Large Overview'!A21</f>
        <v>Pyrene (ug/kg-dry or ug/L)</v>
      </c>
      <c r="B248" s="30">
        <f>'Large Overview'!BJ21</f>
        <v>197</v>
      </c>
      <c r="C248" s="105">
        <f>'Large Overview'!BK21</f>
        <v>330</v>
      </c>
      <c r="D248" s="35"/>
      <c r="E248" s="53"/>
      <c r="F248" s="53"/>
    </row>
    <row r="249" spans="1:6" ht="12.75" customHeight="1" thickTop="1">
      <c r="A249" s="3" t="s">
        <v>87</v>
      </c>
      <c r="D249" s="35"/>
      <c r="E249" s="53"/>
      <c r="F249" s="53"/>
    </row>
    <row r="250" spans="5:6" ht="12.75" customHeight="1" thickBot="1">
      <c r="E250" s="53"/>
      <c r="F250" s="53"/>
    </row>
    <row r="251" spans="1:6" ht="14.25" customHeight="1" thickBot="1" thickTop="1">
      <c r="A251" s="322" t="s">
        <v>81</v>
      </c>
      <c r="B251" s="323"/>
      <c r="C251" s="324"/>
      <c r="D251" s="35"/>
      <c r="E251" s="53"/>
      <c r="F251" s="53"/>
    </row>
    <row r="252" spans="1:6" ht="12.75" customHeight="1" thickBot="1" thickTop="1">
      <c r="A252" s="155"/>
      <c r="B252" s="156" t="s">
        <v>0</v>
      </c>
      <c r="C252" s="159" t="s">
        <v>1</v>
      </c>
      <c r="D252" s="35"/>
      <c r="E252" s="53"/>
      <c r="F252" s="53"/>
    </row>
    <row r="253" spans="1:6" ht="25.5" customHeight="1" thickTop="1">
      <c r="A253" s="152" t="s">
        <v>16</v>
      </c>
      <c r="B253" s="160" t="str">
        <f>'Large Overview'!BN3</f>
        <v>Brown sand</v>
      </c>
      <c r="C253" s="161" t="str">
        <f>'Large Overview'!BO3</f>
        <v>Dark brown silty sand</v>
      </c>
      <c r="D253" s="35"/>
      <c r="E253" s="53"/>
      <c r="F253" s="53"/>
    </row>
    <row r="254" spans="1:6" ht="12.75" customHeight="1">
      <c r="A254" s="157" t="str">
        <f>'Large Overview'!A4</f>
        <v>TOC mg/kg-dry</v>
      </c>
      <c r="B254" s="4">
        <f>'Large Overview'!BN4</f>
        <v>4200</v>
      </c>
      <c r="C254" s="89">
        <f>'Large Overview'!BO4</f>
        <v>27000</v>
      </c>
      <c r="D254" s="35"/>
      <c r="E254" s="53"/>
      <c r="F254" s="53"/>
    </row>
    <row r="255" spans="1:6" ht="12.75" customHeight="1">
      <c r="A255" s="157" t="str">
        <f>'Large Overview'!A5</f>
        <v>DRO (mg/kg-dry or mg/L)</v>
      </c>
      <c r="B255" s="4">
        <f>'Large Overview'!BN5</f>
        <v>146</v>
      </c>
      <c r="C255" s="89">
        <f>'Large Overview'!BO5</f>
        <v>286</v>
      </c>
      <c r="D255" s="35"/>
      <c r="E255" s="53"/>
      <c r="F255" s="53"/>
    </row>
    <row r="256" spans="1:6" ht="12.75" customHeight="1">
      <c r="A256" s="157" t="str">
        <f>'Large Overview'!A6</f>
        <v>ORO (mg/kg-dry or mg/L)</v>
      </c>
      <c r="B256" s="4">
        <f>'Large Overview'!BN6</f>
        <v>166</v>
      </c>
      <c r="C256" s="89">
        <f>'Large Overview'!BO6</f>
        <v>141</v>
      </c>
      <c r="D256" s="35"/>
      <c r="E256" s="53"/>
      <c r="F256" s="53"/>
    </row>
    <row r="257" spans="1:6" ht="12.75" customHeight="1">
      <c r="A257" s="157" t="str">
        <f>'Large Overview'!A9</f>
        <v>Anthracene (ug/kg-dry or ug/L)</v>
      </c>
      <c r="B257" s="4">
        <f>'Large Overview'!BN9</f>
        <v>30.9</v>
      </c>
      <c r="C257" s="89" t="str">
        <f>'Large Overview'!BO9</f>
        <v>BDL</v>
      </c>
      <c r="D257" s="35"/>
      <c r="E257" s="53"/>
      <c r="F257" s="53"/>
    </row>
    <row r="258" spans="1:6" ht="12.75" customHeight="1">
      <c r="A258" s="157" t="str">
        <f>'Large Overview'!A10</f>
        <v>Benz(a)anthracene (ug/kg-dry or ug/L)</v>
      </c>
      <c r="B258" s="4">
        <f>'Large Overview'!BN10</f>
        <v>218</v>
      </c>
      <c r="C258" s="89">
        <f>'Large Overview'!BO10</f>
        <v>60.8</v>
      </c>
      <c r="D258" s="35"/>
      <c r="E258" s="53"/>
      <c r="F258" s="53"/>
    </row>
    <row r="259" spans="1:6" ht="12.75" customHeight="1">
      <c r="A259" s="157" t="str">
        <f>'Large Overview'!A11</f>
        <v>Benzo(a)pyrene (ug/kg-dry or ug/L)</v>
      </c>
      <c r="B259" s="4">
        <f>'Large Overview'!BN11</f>
        <v>164</v>
      </c>
      <c r="C259" s="89">
        <f>'Large Overview'!BO11</f>
        <v>54.8</v>
      </c>
      <c r="D259" s="35"/>
      <c r="E259" s="53"/>
      <c r="F259" s="53"/>
    </row>
    <row r="260" spans="1:6" ht="12.75" customHeight="1">
      <c r="A260" s="157" t="str">
        <f>'Large Overview'!A12</f>
        <v>Benzo(b)fluoranthene (ug/kg-dry or ug/L)</v>
      </c>
      <c r="B260" s="4">
        <f>'Large Overview'!BN12</f>
        <v>214</v>
      </c>
      <c r="C260" s="89">
        <f>'Large Overview'!BO12</f>
        <v>62.5</v>
      </c>
      <c r="D260" s="35"/>
      <c r="E260" s="53"/>
      <c r="F260" s="53"/>
    </row>
    <row r="261" spans="1:6" ht="12.75" customHeight="1">
      <c r="A261" s="157" t="str">
        <f>'Large Overview'!A13</f>
        <v>Benzo(g,h,i)perylene (ug/kg-dry or ug/L)</v>
      </c>
      <c r="B261" s="4">
        <f>'Large Overview'!BN13</f>
        <v>39.6</v>
      </c>
      <c r="C261" s="89">
        <f>'Large Overview'!BO13</f>
        <v>27.4</v>
      </c>
      <c r="D261" s="35"/>
      <c r="E261" s="53"/>
      <c r="F261" s="53"/>
    </row>
    <row r="262" spans="1:6" ht="12.75" customHeight="1">
      <c r="A262" s="157" t="str">
        <f>'Large Overview'!A14</f>
        <v>Benzo(k)fluoranthene (ug/kg-dry or ug/L)</v>
      </c>
      <c r="B262" s="4">
        <f>'Large Overview'!BN14</f>
        <v>75.3</v>
      </c>
      <c r="C262" s="89">
        <f>'Large Overview'!BO14</f>
        <v>25.7</v>
      </c>
      <c r="D262" s="35"/>
      <c r="E262" s="53"/>
      <c r="F262" s="53"/>
    </row>
    <row r="263" spans="1:6" ht="12.75" customHeight="1">
      <c r="A263" s="157" t="str">
        <f>'Large Overview'!A15</f>
        <v>Chrysene (ug/kg-dry or ug/L)</v>
      </c>
      <c r="B263" s="4">
        <f>'Large Overview'!BN15</f>
        <v>175</v>
      </c>
      <c r="C263" s="89">
        <f>'Large Overview'!BO15</f>
        <v>51.4</v>
      </c>
      <c r="D263" s="35"/>
      <c r="E263" s="53"/>
      <c r="F263" s="53"/>
    </row>
    <row r="264" spans="1:6" ht="12.75" customHeight="1">
      <c r="A264" s="157" t="str">
        <f>'Large Overview'!A17</f>
        <v>Fluoranthene (ug/kg-dry or ug/L)</v>
      </c>
      <c r="B264" s="4" t="str">
        <f>'Large Overview'!BN17</f>
        <v>534-452</v>
      </c>
      <c r="C264" s="89">
        <f>'Large Overview'!BO17</f>
        <v>106</v>
      </c>
      <c r="D264" s="35"/>
      <c r="E264" s="53"/>
      <c r="F264" s="53"/>
    </row>
    <row r="265" spans="1:6" ht="12.75" customHeight="1">
      <c r="A265" s="157" t="str">
        <f>'Large Overview'!A18</f>
        <v>Indeno(1,2,3-cd)pyrene (ug/kg-dry or ug/L)</v>
      </c>
      <c r="B265" s="4">
        <f>'Large Overview'!BN18</f>
        <v>136</v>
      </c>
      <c r="C265" s="89">
        <f>'Large Overview'!BO18</f>
        <v>49.6</v>
      </c>
      <c r="D265" s="35"/>
      <c r="E265" s="53"/>
      <c r="F265" s="53"/>
    </row>
    <row r="266" spans="1:6" ht="12.75" customHeight="1">
      <c r="A266" s="157" t="str">
        <f>'Large Overview'!A20</f>
        <v>Phenanthrene (ug/kg-dry or ug/L)</v>
      </c>
      <c r="B266" s="4">
        <f>'Large Overview'!BN20</f>
        <v>172</v>
      </c>
      <c r="C266" s="89">
        <f>'Large Overview'!BO20</f>
        <v>62.5</v>
      </c>
      <c r="D266" s="35"/>
      <c r="E266" s="53"/>
      <c r="F266" s="53"/>
    </row>
    <row r="267" spans="1:6" ht="12.75" customHeight="1">
      <c r="A267" s="157" t="str">
        <f>'Large Overview'!A21</f>
        <v>Pyrene (ug/kg-dry or ug/L)</v>
      </c>
      <c r="B267" s="4" t="str">
        <f>'Large Overview'!BN21</f>
        <v>444-660</v>
      </c>
      <c r="C267" s="89">
        <f>'Large Overview'!BO21</f>
        <v>109</v>
      </c>
      <c r="D267" s="35"/>
      <c r="E267" s="53"/>
      <c r="F267" s="53"/>
    </row>
    <row r="268" spans="1:6" ht="12.75" customHeight="1">
      <c r="A268" s="157" t="str">
        <f>'Large Overview'!A23</f>
        <v>bis(2-ethylhexyl) phthalate (ug/kg-dry or ug/L)</v>
      </c>
      <c r="B268" s="4">
        <f>'Large Overview'!BN23</f>
        <v>2940</v>
      </c>
      <c r="C268" s="89">
        <f>'Large Overview'!BO23</f>
        <v>672</v>
      </c>
      <c r="D268" s="35"/>
      <c r="E268" s="53"/>
      <c r="F268" s="53"/>
    </row>
    <row r="269" spans="1:6" ht="12.75" customHeight="1">
      <c r="A269" s="157" t="str">
        <f>'Large Overview'!A24</f>
        <v>Chloroform (ug/kg-dry or ug/L)</v>
      </c>
      <c r="B269" s="4" t="str">
        <f>'Large Overview'!BN24</f>
        <v>BDL</v>
      </c>
      <c r="C269" s="89">
        <f>'Large Overview'!BO24</f>
        <v>10.1</v>
      </c>
      <c r="D269" s="35"/>
      <c r="E269" s="53"/>
      <c r="F269" s="53"/>
    </row>
    <row r="270" spans="1:6" ht="12.75" customHeight="1">
      <c r="A270" s="157" t="str">
        <f>'Large Overview'!A25</f>
        <v>m,p-Xylene (ug/kg-dry or ug/L)</v>
      </c>
      <c r="B270" s="4" t="str">
        <f>'Large Overview'!BN25</f>
        <v>BDL</v>
      </c>
      <c r="C270" s="89">
        <f>'Large Overview'!BO25</f>
        <v>36.7</v>
      </c>
      <c r="D270" s="35"/>
      <c r="E270" s="53"/>
      <c r="F270" s="53"/>
    </row>
    <row r="271" spans="1:6" ht="12.75" customHeight="1">
      <c r="A271" s="157" t="str">
        <f>'Large Overview'!A26</f>
        <v>Tetrachloroethene (ug/kg-dry or ug/L)</v>
      </c>
      <c r="B271" s="4" t="str">
        <f>'Large Overview'!BN26</f>
        <v>BDL</v>
      </c>
      <c r="C271" s="89">
        <f>'Large Overview'!BO26</f>
        <v>21.4</v>
      </c>
      <c r="D271" s="35"/>
      <c r="E271" s="53"/>
      <c r="F271" s="53"/>
    </row>
    <row r="272" spans="1:6" ht="12.75" customHeight="1">
      <c r="A272" s="157" t="str">
        <f>'Large Overview'!A27</f>
        <v>Toluene (ug/kg-dry or ug/L)</v>
      </c>
      <c r="B272" s="4" t="str">
        <f>'Large Overview'!BN27</f>
        <v>BDL</v>
      </c>
      <c r="C272" s="89">
        <f>'Large Overview'!BO27</f>
        <v>7.69</v>
      </c>
      <c r="D272" s="53"/>
      <c r="E272" s="53"/>
      <c r="F272" s="53"/>
    </row>
    <row r="273" spans="1:6" ht="12.75" customHeight="1">
      <c r="A273" s="157" t="str">
        <f>'Large Overview'!A28</f>
        <v>Xylene, Total (ug/kg-dry or ug/L)</v>
      </c>
      <c r="B273" s="4" t="str">
        <f>'Large Overview'!BN28</f>
        <v>BDL</v>
      </c>
      <c r="C273" s="89">
        <f>'Large Overview'!BO28</f>
        <v>46.5</v>
      </c>
      <c r="D273" s="53"/>
      <c r="E273" s="53"/>
      <c r="F273" s="53"/>
    </row>
    <row r="274" spans="1:6" ht="12.75" customHeight="1">
      <c r="A274" s="157" t="str">
        <f>'Large Overview'!A29</f>
        <v>Acetone (ug/kg-dry or ug/L)</v>
      </c>
      <c r="B274" s="4" t="str">
        <f>'Large Overview'!BN29</f>
        <v>BDL</v>
      </c>
      <c r="C274" s="89">
        <f>'Large Overview'!BO29</f>
        <v>17.7</v>
      </c>
      <c r="D274" s="53"/>
      <c r="E274" s="53"/>
      <c r="F274" s="53"/>
    </row>
    <row r="275" spans="1:6" ht="12.75" customHeight="1">
      <c r="A275" s="157" t="str">
        <f>'Large Overview'!A30</f>
        <v>o-Xylene (ug/kg-dry or ug/L)</v>
      </c>
      <c r="B275" s="4" t="str">
        <f>'Large Overview'!BN30</f>
        <v>BDL</v>
      </c>
      <c r="C275" s="89">
        <f>'Large Overview'!BO30</f>
        <v>9.73</v>
      </c>
      <c r="D275" s="53"/>
      <c r="E275" s="53"/>
      <c r="F275" s="53"/>
    </row>
    <row r="276" spans="1:6" ht="12.75" customHeight="1">
      <c r="A276" s="157" t="e">
        <f>'Large Overview'!#REF!</f>
        <v>#REF!</v>
      </c>
      <c r="B276" s="4" t="e">
        <f>'Large Overview'!#REF!</f>
        <v>#REF!</v>
      </c>
      <c r="C276" s="89" t="e">
        <f>'Large Overview'!#REF!</f>
        <v>#REF!</v>
      </c>
      <c r="D276" s="53"/>
      <c r="E276" s="53"/>
      <c r="F276" s="53"/>
    </row>
    <row r="277" spans="1:6" ht="12.75" customHeight="1">
      <c r="A277" s="157" t="e">
        <f>'Large Overview'!#REF!</f>
        <v>#REF!</v>
      </c>
      <c r="B277" s="4" t="e">
        <f>'Large Overview'!#REF!</f>
        <v>#REF!</v>
      </c>
      <c r="C277" s="89" t="e">
        <f>'Large Overview'!#REF!</f>
        <v>#REF!</v>
      </c>
      <c r="D277" s="53"/>
      <c r="E277" s="53"/>
      <c r="F277" s="53"/>
    </row>
    <row r="278" spans="1:6" ht="12.75" customHeight="1">
      <c r="A278" s="157" t="e">
        <f>'Large Overview'!#REF!</f>
        <v>#REF!</v>
      </c>
      <c r="B278" s="4" t="e">
        <f>'Large Overview'!#REF!</f>
        <v>#REF!</v>
      </c>
      <c r="C278" s="89" t="e">
        <f>'Large Overview'!#REF!</f>
        <v>#REF!</v>
      </c>
      <c r="D278" s="53"/>
      <c r="E278" s="53"/>
      <c r="F278" s="53"/>
    </row>
    <row r="279" spans="1:6" ht="12.75" customHeight="1" thickBot="1">
      <c r="A279" s="158" t="e">
        <f>'Large Overview'!#REF!</f>
        <v>#REF!</v>
      </c>
      <c r="B279" s="30" t="e">
        <f>'Large Overview'!#REF!</f>
        <v>#REF!</v>
      </c>
      <c r="C279" s="105" t="e">
        <f>'Large Overview'!#REF!</f>
        <v>#REF!</v>
      </c>
      <c r="D279" s="53"/>
      <c r="E279" s="53"/>
      <c r="F279" s="53"/>
    </row>
    <row r="280" spans="1:6" ht="12.75" customHeight="1" thickTop="1">
      <c r="A280" s="3" t="s">
        <v>87</v>
      </c>
      <c r="D280" s="53"/>
      <c r="E280" s="53"/>
      <c r="F280" s="53"/>
    </row>
    <row r="281" spans="5:6" ht="12.75" customHeight="1" thickBot="1">
      <c r="E281" s="53"/>
      <c r="F281" s="53"/>
    </row>
    <row r="282" spans="1:6" ht="14.25" customHeight="1" thickBot="1" thickTop="1">
      <c r="A282" s="322" t="s">
        <v>10</v>
      </c>
      <c r="B282" s="323"/>
      <c r="C282" s="324"/>
      <c r="D282" s="53"/>
      <c r="E282" s="53"/>
      <c r="F282" s="53"/>
    </row>
    <row r="283" spans="1:6" ht="12.75" customHeight="1" thickBot="1" thickTop="1">
      <c r="A283" s="155"/>
      <c r="B283" s="156" t="s">
        <v>0</v>
      </c>
      <c r="C283" s="159" t="s">
        <v>1</v>
      </c>
      <c r="D283" s="53"/>
      <c r="E283" s="53"/>
      <c r="F283" s="53"/>
    </row>
    <row r="284" spans="1:6" ht="25.5" customHeight="1" thickTop="1">
      <c r="A284" s="152" t="s">
        <v>16</v>
      </c>
      <c r="B284" s="160" t="str">
        <f>'Large Overview'!BR3</f>
        <v>Dark brown sand with silt and gravel</v>
      </c>
      <c r="C284" s="161" t="str">
        <f>'Large Overview'!BS3</f>
        <v>Dark brown silty sand</v>
      </c>
      <c r="D284" s="53"/>
      <c r="E284" s="53"/>
      <c r="F284" s="53"/>
    </row>
    <row r="285" spans="1:6" ht="12.75" customHeight="1">
      <c r="A285" s="157" t="str">
        <f>'Large Overview'!A4</f>
        <v>TOC mg/kg-dry</v>
      </c>
      <c r="B285" s="4">
        <f>'Large Overview'!BR4</f>
        <v>5400</v>
      </c>
      <c r="C285" s="89">
        <f>'Large Overview'!BS4</f>
        <v>12000</v>
      </c>
      <c r="D285" s="53"/>
      <c r="E285" s="53"/>
      <c r="F285" s="53"/>
    </row>
    <row r="286" spans="1:6" ht="12.75" customHeight="1">
      <c r="A286" s="157" t="str">
        <f>'Large Overview'!A5</f>
        <v>DRO (mg/kg-dry or mg/L)</v>
      </c>
      <c r="B286" s="4">
        <f>'Large Overview'!BR5</f>
        <v>111</v>
      </c>
      <c r="C286" s="89">
        <f>'Large Overview'!BS5</f>
        <v>74</v>
      </c>
      <c r="D286" s="53"/>
      <c r="E286" s="53"/>
      <c r="F286" s="53"/>
    </row>
    <row r="287" spans="1:6" ht="12.75" customHeight="1">
      <c r="A287" s="157" t="str">
        <f>'Large Overview'!A6</f>
        <v>ORO (mg/kg-dry or mg/L)</v>
      </c>
      <c r="B287" s="4">
        <f>'Large Overview'!BR6</f>
        <v>43.9</v>
      </c>
      <c r="C287" s="89">
        <f>'Large Overview'!BS6</f>
        <v>50.3</v>
      </c>
      <c r="D287" s="53"/>
      <c r="E287" s="53"/>
      <c r="F287" s="53"/>
    </row>
    <row r="288" spans="1:6" ht="12.75" customHeight="1">
      <c r="A288" s="157" t="str">
        <f>'Large Overview'!A10</f>
        <v>Benz(a)anthracene (ug/kg-dry or ug/L)</v>
      </c>
      <c r="B288" s="4" t="str">
        <f>'Large Overview'!BR10</f>
        <v>BDL</v>
      </c>
      <c r="C288" s="89">
        <f>'Large Overview'!BS10</f>
        <v>27.8</v>
      </c>
      <c r="D288" s="53"/>
      <c r="E288" s="53"/>
      <c r="F288" s="53"/>
    </row>
    <row r="289" spans="1:6" ht="12.75" customHeight="1">
      <c r="A289" s="157" t="str">
        <f>'Large Overview'!A11</f>
        <v>Benzo(a)pyrene (ug/kg-dry or ug/L)</v>
      </c>
      <c r="B289" s="4" t="str">
        <f>'Large Overview'!BR11</f>
        <v>BDL</v>
      </c>
      <c r="C289" s="89">
        <f>'Large Overview'!BS11</f>
        <v>29.4</v>
      </c>
      <c r="D289" s="53"/>
      <c r="E289" s="53"/>
      <c r="F289" s="53"/>
    </row>
    <row r="290" spans="1:6" ht="12.75" customHeight="1">
      <c r="A290" s="157" t="str">
        <f>'Large Overview'!A12</f>
        <v>Benzo(b)fluoranthene (ug/kg-dry or ug/L)</v>
      </c>
      <c r="B290" s="4" t="str">
        <f>'Large Overview'!BR12</f>
        <v>BDL</v>
      </c>
      <c r="C290" s="89">
        <f>'Large Overview'!BS12</f>
        <v>34.3</v>
      </c>
      <c r="D290" s="53"/>
      <c r="E290" s="53"/>
      <c r="F290" s="53"/>
    </row>
    <row r="291" spans="1:4" ht="12.75" customHeight="1">
      <c r="A291" s="157" t="str">
        <f>'Large Overview'!A17</f>
        <v>Fluoranthene (ug/kg-dry or ug/L)</v>
      </c>
      <c r="B291" s="4" t="str">
        <f>'Large Overview'!BR17</f>
        <v>BDL</v>
      </c>
      <c r="C291" s="89">
        <f>'Large Overview'!BS17</f>
        <v>33.5</v>
      </c>
      <c r="D291" s="53"/>
    </row>
    <row r="292" spans="1:4" ht="12.75" customHeight="1">
      <c r="A292" s="157" t="str">
        <f>'Large Overview'!A18</f>
        <v>Indeno(1,2,3-cd)pyrene (ug/kg-dry or ug/L)</v>
      </c>
      <c r="B292" s="4" t="str">
        <f>'Large Overview'!BR18</f>
        <v>BDL</v>
      </c>
      <c r="C292" s="89">
        <f>'Large Overview'!BS18</f>
        <v>24.5</v>
      </c>
      <c r="D292" s="53"/>
    </row>
    <row r="293" spans="1:4" ht="12.75" customHeight="1">
      <c r="A293" s="157" t="str">
        <f>'Large Overview'!A21</f>
        <v>Pyrene (ug/kg-dry or ug/L)</v>
      </c>
      <c r="B293" s="4" t="str">
        <f>'Large Overview'!BR21</f>
        <v>BDL</v>
      </c>
      <c r="C293" s="89">
        <f>'Large Overview'!BS21</f>
        <v>35.2</v>
      </c>
      <c r="D293" s="53"/>
    </row>
    <row r="294" spans="1:4" ht="12.75" customHeight="1">
      <c r="A294" s="157" t="str">
        <f>'Large Overview'!A24</f>
        <v>Chloroform (ug/kg-dry or ug/L)</v>
      </c>
      <c r="B294" s="4" t="str">
        <f>'Large Overview'!BR24</f>
        <v>BDL</v>
      </c>
      <c r="C294" s="89">
        <f>'Large Overview'!BS24</f>
        <v>4.18</v>
      </c>
      <c r="D294" s="53"/>
    </row>
    <row r="295" spans="1:4" ht="12.75" customHeight="1" thickBot="1">
      <c r="A295" s="158" t="str">
        <f>'Large Overview'!A26</f>
        <v>Tetrachloroethene (ug/kg-dry or ug/L)</v>
      </c>
      <c r="B295" s="30" t="str">
        <f>'Large Overview'!BR26</f>
        <v>BDL</v>
      </c>
      <c r="C295" s="105">
        <f>'Large Overview'!BS26</f>
        <v>3.27</v>
      </c>
      <c r="D295" s="53"/>
    </row>
    <row r="296" spans="1:4" ht="12.75" customHeight="1" thickTop="1">
      <c r="A296" s="3" t="s">
        <v>87</v>
      </c>
      <c r="D296" s="53"/>
    </row>
    <row r="297" ht="12.75" customHeight="1" thickBot="1"/>
    <row r="298" spans="1:4" ht="14.25" customHeight="1" thickBot="1" thickTop="1">
      <c r="A298" s="322" t="s">
        <v>10</v>
      </c>
      <c r="B298" s="323"/>
      <c r="C298" s="324"/>
      <c r="D298" s="53"/>
    </row>
    <row r="299" spans="1:4" ht="12.75" customHeight="1" thickBot="1" thickTop="1">
      <c r="A299" s="155"/>
      <c r="B299" s="156" t="s">
        <v>0</v>
      </c>
      <c r="C299" s="159" t="s">
        <v>1</v>
      </c>
      <c r="D299" s="53"/>
    </row>
    <row r="300" spans="1:4" ht="25.5" customHeight="1" thickTop="1">
      <c r="A300" s="152" t="s">
        <v>16</v>
      </c>
      <c r="B300" s="160" t="str">
        <f>'Large Overview'!BV3</f>
        <v>Brown sand with silt and gravel</v>
      </c>
      <c r="C300" s="161" t="str">
        <f>'Large Overview'!BW3</f>
        <v>Dark brown silty sand</v>
      </c>
      <c r="D300" s="53"/>
    </row>
    <row r="301" spans="1:4" ht="12.75" customHeight="1">
      <c r="A301" s="157" t="str">
        <f>'Large Overview'!A4</f>
        <v>TOC mg/kg-dry</v>
      </c>
      <c r="B301" s="4">
        <f>'Large Overview'!BV4</f>
        <v>2400</v>
      </c>
      <c r="C301" s="89">
        <f>'Large Overview'!BW4</f>
        <v>15000</v>
      </c>
      <c r="D301" s="53"/>
    </row>
    <row r="302" spans="1:4" ht="12.75" customHeight="1">
      <c r="A302" s="157" t="str">
        <f>'Large Overview'!A5</f>
        <v>DRO (mg/kg-dry or mg/L)</v>
      </c>
      <c r="B302" s="4">
        <f>'Large Overview'!BV5</f>
        <v>42.4</v>
      </c>
      <c r="C302" s="89">
        <f>'Large Overview'!BW5</f>
        <v>109</v>
      </c>
      <c r="D302" s="53"/>
    </row>
    <row r="303" spans="1:4" ht="12.75" customHeight="1">
      <c r="A303" s="157" t="str">
        <f>'Large Overview'!A6</f>
        <v>ORO (mg/kg-dry or mg/L)</v>
      </c>
      <c r="B303" s="4">
        <f>'Large Overview'!BV6</f>
        <v>75.6</v>
      </c>
      <c r="C303" s="89" t="str">
        <f>'Large Overview'!BW6</f>
        <v>BDL</v>
      </c>
      <c r="D303" s="53"/>
    </row>
    <row r="304" spans="1:4" ht="12.75" customHeight="1">
      <c r="A304" s="157" t="str">
        <f>'Large Overview'!A24</f>
        <v>Chloroform (ug/kg-dry or ug/L)</v>
      </c>
      <c r="B304" s="4" t="str">
        <f>'Large Overview'!BV24</f>
        <v>BDL</v>
      </c>
      <c r="C304" s="89">
        <f>'Large Overview'!BW24</f>
        <v>9.74</v>
      </c>
      <c r="D304" s="53"/>
    </row>
    <row r="305" spans="1:4" ht="12.75" customHeight="1">
      <c r="A305" s="157" t="str">
        <f>'Large Overview'!A25</f>
        <v>m,p-Xylene (ug/kg-dry or ug/L)</v>
      </c>
      <c r="B305" s="4" t="str">
        <f>'Large Overview'!BV25</f>
        <v>BDL</v>
      </c>
      <c r="C305" s="89">
        <f>'Large Overview'!BW25</f>
        <v>13.7</v>
      </c>
      <c r="D305" s="53"/>
    </row>
    <row r="306" spans="1:4" ht="12.75" customHeight="1">
      <c r="A306" s="157" t="str">
        <f>'Large Overview'!A26</f>
        <v>Tetrachloroethene (ug/kg-dry or ug/L)</v>
      </c>
      <c r="B306" s="4" t="str">
        <f>'Large Overview'!BV26</f>
        <v>BDL</v>
      </c>
      <c r="C306" s="89">
        <f>'Large Overview'!BW26</f>
        <v>23.9</v>
      </c>
      <c r="D306" s="53"/>
    </row>
    <row r="307" spans="1:4" ht="12.75" customHeight="1">
      <c r="A307" s="157" t="str">
        <f>'Large Overview'!A27</f>
        <v>Toluene (ug/kg-dry or ug/L)</v>
      </c>
      <c r="B307" s="4" t="str">
        <f>'Large Overview'!BV27</f>
        <v>BDL</v>
      </c>
      <c r="C307" s="89">
        <f>'Large Overview'!BW27</f>
        <v>3.91</v>
      </c>
      <c r="D307" s="53"/>
    </row>
    <row r="308" spans="1:4" ht="12.75" customHeight="1">
      <c r="A308" s="157" t="str">
        <f>'Large Overview'!A28</f>
        <v>Xylene, Total (ug/kg-dry or ug/L)</v>
      </c>
      <c r="B308" s="4" t="str">
        <f>'Large Overview'!BV28</f>
        <v>BDL</v>
      </c>
      <c r="C308" s="89">
        <f>'Large Overview'!BW28</f>
        <v>20.1</v>
      </c>
      <c r="D308" s="53"/>
    </row>
    <row r="309" spans="1:4" ht="12.75" customHeight="1">
      <c r="A309" s="157" t="str">
        <f>'Large Overview'!A30</f>
        <v>o-Xylene (ug/kg-dry or ug/L)</v>
      </c>
      <c r="B309" s="4" t="str">
        <f>'Large Overview'!BV30</f>
        <v>BDL</v>
      </c>
      <c r="C309" s="89">
        <f>'Large Overview'!BW30</f>
        <v>6.35</v>
      </c>
      <c r="D309" s="53"/>
    </row>
    <row r="310" spans="1:4" ht="12.75" customHeight="1">
      <c r="A310" s="157" t="e">
        <f>'Large Overview'!#REF!</f>
        <v>#REF!</v>
      </c>
      <c r="B310" s="4" t="e">
        <f>'Large Overview'!#REF!</f>
        <v>#REF!</v>
      </c>
      <c r="C310" s="89" t="e">
        <f>'Large Overview'!#REF!</f>
        <v>#REF!</v>
      </c>
      <c r="D310" s="53"/>
    </row>
    <row r="311" spans="1:4" ht="12.75" customHeight="1" thickBot="1">
      <c r="A311" s="158" t="e">
        <f>'Large Overview'!#REF!</f>
        <v>#REF!</v>
      </c>
      <c r="B311" s="30" t="e">
        <f>'Large Overview'!#REF!</f>
        <v>#REF!</v>
      </c>
      <c r="C311" s="105" t="e">
        <f>'Large Overview'!#REF!</f>
        <v>#REF!</v>
      </c>
      <c r="D311" s="53"/>
    </row>
    <row r="312" spans="1:2" ht="12.75" customHeight="1" thickTop="1">
      <c r="A312" s="3" t="s">
        <v>87</v>
      </c>
      <c r="B312" s="53"/>
    </row>
    <row r="313" spans="1:2" ht="12.75" customHeight="1">
      <c r="A313" s="53"/>
      <c r="B313" s="53"/>
    </row>
    <row r="314" spans="1:2" ht="12.75" customHeight="1">
      <c r="A314" s="53"/>
      <c r="B314" s="53"/>
    </row>
    <row r="315" spans="1:2" ht="12.75" customHeight="1">
      <c r="A315" s="53"/>
      <c r="B315" s="53"/>
    </row>
    <row r="316" spans="1:2" ht="12.75" customHeight="1">
      <c r="A316" s="53"/>
      <c r="B316" s="53"/>
    </row>
    <row r="317" spans="1:2" ht="12.75" customHeight="1">
      <c r="A317" s="53"/>
      <c r="B317" s="53"/>
    </row>
    <row r="318" spans="1:2" ht="12.75" customHeight="1">
      <c r="A318" s="53"/>
      <c r="B318" s="53"/>
    </row>
    <row r="319" ht="12.75" customHeight="1"/>
    <row r="320" spans="1:2" ht="12.75" customHeight="1">
      <c r="A320" s="53"/>
      <c r="B320" s="53"/>
    </row>
    <row r="321" spans="1:2" ht="12.75" customHeight="1">
      <c r="A321" s="53"/>
      <c r="B321" s="53"/>
    </row>
    <row r="322" spans="1:2" ht="12.75" customHeight="1">
      <c r="A322" s="53"/>
      <c r="B322" s="53"/>
    </row>
    <row r="323" spans="1:2" ht="12.75" customHeight="1">
      <c r="A323" s="53"/>
      <c r="B323" s="53"/>
    </row>
    <row r="324" spans="1:2" ht="12.75" customHeight="1">
      <c r="A324" s="53"/>
      <c r="B324" s="53"/>
    </row>
    <row r="325" spans="1:2" ht="12.75" customHeight="1">
      <c r="A325" s="53"/>
      <c r="B325" s="53"/>
    </row>
    <row r="326" spans="1:2" ht="12.75" customHeight="1">
      <c r="A326" s="53"/>
      <c r="B326" s="53"/>
    </row>
    <row r="327" spans="1:2" ht="12.75" customHeight="1">
      <c r="A327" s="53"/>
      <c r="B327" s="53"/>
    </row>
    <row r="328" spans="1:2" ht="12.75" customHeight="1">
      <c r="A328" s="53"/>
      <c r="B328" s="53"/>
    </row>
    <row r="329" spans="1:2" ht="12.75" customHeight="1">
      <c r="A329" s="53"/>
      <c r="B329" s="53"/>
    </row>
    <row r="330" spans="1:2" ht="12.75" customHeight="1">
      <c r="A330" s="53"/>
      <c r="B330" s="53"/>
    </row>
    <row r="331" spans="1:2" ht="12.75" customHeight="1">
      <c r="A331" s="53"/>
      <c r="B331" s="53"/>
    </row>
    <row r="332" spans="1:2" ht="12.75" customHeight="1">
      <c r="A332" s="53"/>
      <c r="B332" s="53"/>
    </row>
    <row r="333" spans="1:2" ht="12.75" customHeight="1">
      <c r="A333" s="53"/>
      <c r="B333" s="53"/>
    </row>
    <row r="334" spans="1:2" ht="12.75" customHeight="1">
      <c r="A334" s="53"/>
      <c r="B334" s="53"/>
    </row>
    <row r="335" spans="1:2" ht="12.75" customHeight="1">
      <c r="A335" s="53"/>
      <c r="B335" s="53"/>
    </row>
    <row r="336" spans="1:2" ht="12.75" customHeight="1">
      <c r="A336" s="53"/>
      <c r="B336" s="53"/>
    </row>
    <row r="337" spans="1:2" ht="12.75" customHeight="1">
      <c r="A337" s="53"/>
      <c r="B337" s="53"/>
    </row>
    <row r="338" spans="1:2" ht="12.75" customHeight="1">
      <c r="A338" s="53"/>
      <c r="B338" s="53"/>
    </row>
    <row r="339" spans="1:2" ht="12.75" customHeight="1">
      <c r="A339" s="53"/>
      <c r="B339" s="53"/>
    </row>
    <row r="340" spans="1:2" ht="12.75" customHeight="1">
      <c r="A340" s="53"/>
      <c r="B340" s="53"/>
    </row>
    <row r="341" spans="1:2" ht="12.75" customHeight="1">
      <c r="A341" s="53"/>
      <c r="B341" s="53"/>
    </row>
    <row r="342" spans="1:2" ht="12.75" customHeight="1">
      <c r="A342" s="53"/>
      <c r="B342" s="53"/>
    </row>
    <row r="343" spans="1:2" ht="12.75" customHeight="1">
      <c r="A343" s="53"/>
      <c r="B343" s="53"/>
    </row>
    <row r="344" spans="1:2" ht="12.75" customHeight="1">
      <c r="A344" s="53"/>
      <c r="B344" s="53"/>
    </row>
    <row r="345" spans="1:2" ht="12.75" customHeight="1">
      <c r="A345" s="53"/>
      <c r="B345" s="53"/>
    </row>
    <row r="346" spans="1:2" ht="12.75" customHeight="1">
      <c r="A346" s="53"/>
      <c r="B346" s="53"/>
    </row>
    <row r="347" spans="1:2" ht="12.75" customHeight="1">
      <c r="A347" s="53"/>
      <c r="B347" s="53"/>
    </row>
    <row r="348" spans="1:2" ht="12.75" customHeight="1">
      <c r="A348" s="53"/>
      <c r="B348" s="53"/>
    </row>
    <row r="349" spans="1:2" ht="12.75" customHeight="1">
      <c r="A349" s="53"/>
      <c r="B349" s="53"/>
    </row>
    <row r="350" spans="1:2" ht="12.75" customHeight="1">
      <c r="A350" s="53"/>
      <c r="B350" s="53"/>
    </row>
    <row r="351" spans="1:2" ht="12.75" customHeight="1">
      <c r="A351" s="53"/>
      <c r="B351" s="53"/>
    </row>
    <row r="352" spans="1:2" ht="12.75" customHeight="1">
      <c r="A352" s="53"/>
      <c r="B352" s="53"/>
    </row>
    <row r="353" spans="1:2" ht="12.75" customHeight="1">
      <c r="A353" s="53"/>
      <c r="B353" s="53"/>
    </row>
    <row r="354" spans="1:2" ht="12.75" customHeight="1">
      <c r="A354" s="53"/>
      <c r="B354" s="53"/>
    </row>
    <row r="355" spans="1:2" ht="12.75" customHeight="1">
      <c r="A355" s="53"/>
      <c r="B355" s="53"/>
    </row>
    <row r="356" spans="1:2" ht="12.75" customHeight="1">
      <c r="A356" s="53"/>
      <c r="B356" s="53"/>
    </row>
    <row r="357" spans="1:2" ht="12.75" customHeight="1">
      <c r="A357" s="53"/>
      <c r="B357" s="53"/>
    </row>
    <row r="358" spans="1:2" ht="12.75" customHeight="1">
      <c r="A358" s="53"/>
      <c r="B358" s="53"/>
    </row>
    <row r="359" spans="1:2" ht="12.75" customHeight="1">
      <c r="A359" s="53"/>
      <c r="B359" s="53"/>
    </row>
    <row r="360" spans="1:2" ht="12.75" customHeight="1">
      <c r="A360" s="53"/>
      <c r="B360" s="53"/>
    </row>
    <row r="361" spans="1:2" ht="12.75" customHeight="1">
      <c r="A361" s="53"/>
      <c r="B361" s="53"/>
    </row>
    <row r="362" spans="1:2" ht="12.75" customHeight="1">
      <c r="A362" s="53"/>
      <c r="B362" s="53"/>
    </row>
    <row r="363" spans="1:2" ht="12.75" customHeight="1">
      <c r="A363" s="53"/>
      <c r="B363" s="53"/>
    </row>
    <row r="364" spans="1:2" ht="12.75" customHeight="1">
      <c r="A364" s="53"/>
      <c r="B364" s="53"/>
    </row>
    <row r="365" spans="1:2" ht="12.75" customHeight="1">
      <c r="A365" s="53"/>
      <c r="B365" s="53"/>
    </row>
    <row r="366" spans="1:2" ht="12.75" customHeight="1">
      <c r="A366" s="53"/>
      <c r="B366" s="53"/>
    </row>
    <row r="367" spans="1:2" ht="12.75" customHeight="1">
      <c r="A367" s="53"/>
      <c r="B367" s="53"/>
    </row>
    <row r="368" spans="1:2" ht="12.75" customHeight="1">
      <c r="A368" s="53"/>
      <c r="B368" s="53"/>
    </row>
    <row r="369" spans="1:2" ht="12.75" customHeight="1">
      <c r="A369" s="53"/>
      <c r="B369" s="53"/>
    </row>
    <row r="370" spans="1:2" ht="12.75" customHeight="1">
      <c r="A370" s="53"/>
      <c r="B370" s="53"/>
    </row>
    <row r="371" spans="1:2" ht="12.75" customHeight="1">
      <c r="A371" s="53"/>
      <c r="B371" s="53"/>
    </row>
    <row r="372" spans="1:2" ht="12.75" customHeight="1">
      <c r="A372" s="53"/>
      <c r="B372" s="53"/>
    </row>
    <row r="373" spans="1:2" ht="12.75" customHeight="1">
      <c r="A373" s="53"/>
      <c r="B373" s="53"/>
    </row>
    <row r="374" spans="1:2" ht="12.75" customHeight="1">
      <c r="A374" s="53"/>
      <c r="B374" s="53"/>
    </row>
    <row r="375" spans="1:2" ht="12.75" customHeight="1">
      <c r="A375" s="53"/>
      <c r="B375" s="53"/>
    </row>
    <row r="376" spans="1:2" ht="12.75" customHeight="1">
      <c r="A376" s="53"/>
      <c r="B376" s="53"/>
    </row>
    <row r="377" spans="1:2" ht="12.75" customHeight="1">
      <c r="A377" s="53"/>
      <c r="B377" s="53"/>
    </row>
    <row r="378" spans="1:2" ht="12.75" customHeight="1">
      <c r="A378" s="53"/>
      <c r="B378" s="53"/>
    </row>
    <row r="379" spans="1:2" ht="12.75" customHeight="1">
      <c r="A379" s="53"/>
      <c r="B379" s="53"/>
    </row>
    <row r="380" spans="1:2" ht="12.75" customHeight="1">
      <c r="A380" s="53"/>
      <c r="B380" s="53"/>
    </row>
    <row r="381" spans="1:2" ht="12.75" customHeight="1">
      <c r="A381" s="53"/>
      <c r="B381" s="53"/>
    </row>
    <row r="382" spans="1:2" ht="12.75" customHeight="1">
      <c r="A382" s="53"/>
      <c r="B382" s="53"/>
    </row>
    <row r="383" spans="1:2" ht="12.75" customHeight="1">
      <c r="A383" s="53"/>
      <c r="B383" s="53"/>
    </row>
    <row r="384" spans="1:2" ht="12.75" customHeight="1">
      <c r="A384" s="53"/>
      <c r="B384" s="53"/>
    </row>
    <row r="385" spans="1:2" ht="12.75" customHeight="1">
      <c r="A385" s="53"/>
      <c r="B385" s="53"/>
    </row>
    <row r="386" spans="1:2" ht="12.75" customHeight="1">
      <c r="A386" s="53"/>
      <c r="B386" s="53"/>
    </row>
    <row r="387" spans="1:2" ht="12.75" customHeight="1">
      <c r="A387" s="53"/>
      <c r="B387" s="53"/>
    </row>
    <row r="388" spans="1:2" ht="12.75" customHeight="1">
      <c r="A388" s="53"/>
      <c r="B388" s="53"/>
    </row>
    <row r="389" spans="1:2" ht="12.75" customHeight="1">
      <c r="A389" s="53"/>
      <c r="B389" s="53"/>
    </row>
    <row r="390" spans="1:2" ht="12.75" customHeight="1">
      <c r="A390" s="53"/>
      <c r="B390" s="53"/>
    </row>
    <row r="391" spans="1:2" ht="12.75" customHeight="1">
      <c r="A391" s="53"/>
      <c r="B391" s="53"/>
    </row>
    <row r="392" spans="1:2" ht="12.75" customHeight="1">
      <c r="A392" s="53"/>
      <c r="B392" s="53"/>
    </row>
    <row r="393" spans="1:2" ht="12.75" customHeight="1">
      <c r="A393" s="53"/>
      <c r="B393" s="53"/>
    </row>
    <row r="394" spans="1:2" ht="12.75" customHeight="1">
      <c r="A394" s="53"/>
      <c r="B394" s="53"/>
    </row>
    <row r="395" spans="1:2" ht="12.75" customHeight="1">
      <c r="A395" s="53"/>
      <c r="B395" s="53"/>
    </row>
    <row r="396" spans="1:2" ht="12.75" customHeight="1">
      <c r="A396" s="53"/>
      <c r="B396" s="53"/>
    </row>
    <row r="397" spans="1:2" ht="12.75" customHeight="1">
      <c r="A397" s="53"/>
      <c r="B397" s="53"/>
    </row>
    <row r="398" spans="1:2" ht="12.75" customHeight="1">
      <c r="A398" s="53"/>
      <c r="B398" s="53"/>
    </row>
    <row r="399" spans="1:2" ht="12.75" customHeight="1">
      <c r="A399" s="53"/>
      <c r="B399" s="53"/>
    </row>
    <row r="400" spans="1:2" ht="12.75" customHeight="1">
      <c r="A400" s="53"/>
      <c r="B400" s="53"/>
    </row>
    <row r="401" spans="1:2" ht="12.75" customHeight="1">
      <c r="A401" s="53"/>
      <c r="B401" s="53"/>
    </row>
    <row r="402" spans="1:2" ht="12.75" customHeight="1">
      <c r="A402" s="53"/>
      <c r="B402" s="53"/>
    </row>
    <row r="403" spans="1:2" ht="12.75" customHeight="1">
      <c r="A403" s="53"/>
      <c r="B403" s="53"/>
    </row>
    <row r="404" spans="1:2" ht="12.75" customHeight="1">
      <c r="A404" s="53"/>
      <c r="B404" s="53"/>
    </row>
    <row r="405" spans="1:2" ht="12.75" customHeight="1">
      <c r="A405" s="53"/>
      <c r="B405" s="53"/>
    </row>
    <row r="406" spans="1:2" ht="12.75" customHeight="1">
      <c r="A406" s="53"/>
      <c r="B406" s="53"/>
    </row>
    <row r="407" spans="1:2" ht="12.75" customHeight="1">
      <c r="A407" s="53"/>
      <c r="B407" s="53"/>
    </row>
    <row r="408" spans="1:2" ht="12.75" customHeight="1">
      <c r="A408" s="53"/>
      <c r="B408" s="53"/>
    </row>
    <row r="409" spans="1:2" ht="12.75" customHeight="1">
      <c r="A409" s="53"/>
      <c r="B409" s="53"/>
    </row>
    <row r="410" spans="1:2" ht="12.75" customHeight="1">
      <c r="A410" s="53"/>
      <c r="B410" s="53"/>
    </row>
    <row r="411" spans="1:2" ht="12.75" customHeight="1">
      <c r="A411" s="53"/>
      <c r="B411" s="53"/>
    </row>
    <row r="412" spans="1:2" ht="12.75" customHeight="1">
      <c r="A412" s="53"/>
      <c r="B412" s="53"/>
    </row>
    <row r="413" spans="1:2" ht="12.75" customHeight="1">
      <c r="A413" s="53"/>
      <c r="B413" s="53"/>
    </row>
    <row r="414" spans="1:2" ht="12.75" customHeight="1">
      <c r="A414" s="53"/>
      <c r="B414" s="53"/>
    </row>
    <row r="415" spans="1:2" ht="12.75" customHeight="1">
      <c r="A415" s="53"/>
      <c r="B415" s="53"/>
    </row>
    <row r="416" spans="1:2" ht="12.75" customHeight="1">
      <c r="A416" s="53"/>
      <c r="B416" s="53"/>
    </row>
    <row r="417" spans="1:2" ht="12.75" customHeight="1">
      <c r="A417" s="53"/>
      <c r="B417" s="53"/>
    </row>
    <row r="418" spans="1:2" ht="12.75" customHeight="1">
      <c r="A418" s="53"/>
      <c r="B418" s="53"/>
    </row>
    <row r="419" spans="1:2" ht="12.75" customHeight="1">
      <c r="A419" s="53"/>
      <c r="B419" s="53"/>
    </row>
    <row r="420" spans="1:2" ht="12.75" customHeight="1">
      <c r="A420" s="53"/>
      <c r="B420" s="53"/>
    </row>
    <row r="421" spans="1:2" ht="12.75" customHeight="1">
      <c r="A421" s="53"/>
      <c r="B421" s="53"/>
    </row>
    <row r="422" spans="1:2" ht="12.75" customHeight="1">
      <c r="A422" s="53"/>
      <c r="B422" s="53"/>
    </row>
    <row r="423" spans="1:2" ht="12.75" customHeight="1">
      <c r="A423" s="53"/>
      <c r="B423" s="53"/>
    </row>
    <row r="424" spans="1:2" ht="12.75" customHeight="1">
      <c r="A424" s="53"/>
      <c r="B424" s="53"/>
    </row>
    <row r="425" spans="1:2" ht="12.75" customHeight="1">
      <c r="A425" s="53"/>
      <c r="B425" s="53"/>
    </row>
    <row r="426" spans="1:2" ht="12.75" customHeight="1">
      <c r="A426" s="53"/>
      <c r="B426" s="53"/>
    </row>
    <row r="427" spans="1:2" ht="12.75" customHeight="1">
      <c r="A427" s="53"/>
      <c r="B427" s="53"/>
    </row>
    <row r="428" spans="1:2" ht="12.75" customHeight="1">
      <c r="A428" s="53"/>
      <c r="B428" s="53"/>
    </row>
    <row r="429" spans="1:2" ht="12.75" customHeight="1">
      <c r="A429" s="53"/>
      <c r="B429" s="53"/>
    </row>
    <row r="430" spans="1:2" ht="12.75" customHeight="1">
      <c r="A430" s="53"/>
      <c r="B430" s="53"/>
    </row>
    <row r="431" spans="1:2" ht="12.75" customHeight="1">
      <c r="A431" s="53"/>
      <c r="B431" s="53"/>
    </row>
    <row r="432" spans="1:2" ht="12.75" customHeight="1">
      <c r="A432" s="53"/>
      <c r="B432" s="53"/>
    </row>
    <row r="433" spans="1:2" ht="12.75" customHeight="1">
      <c r="A433" s="53"/>
      <c r="B433" s="53"/>
    </row>
    <row r="434" spans="1:2" ht="12.75" customHeight="1">
      <c r="A434" s="53"/>
      <c r="B434" s="53"/>
    </row>
    <row r="435" spans="1:2" ht="12.75" customHeight="1">
      <c r="A435" s="53"/>
      <c r="B435" s="53"/>
    </row>
    <row r="436" spans="1:2" ht="12.75" customHeight="1">
      <c r="A436" s="53"/>
      <c r="B436" s="53"/>
    </row>
    <row r="437" spans="1:2" ht="12.75" customHeight="1">
      <c r="A437" s="53"/>
      <c r="B437" s="53"/>
    </row>
    <row r="438" spans="1:2" ht="12.75" customHeight="1">
      <c r="A438" s="53"/>
      <c r="B438" s="53"/>
    </row>
    <row r="439" spans="1:2" ht="12.75" customHeight="1">
      <c r="A439" s="53"/>
      <c r="B439" s="53"/>
    </row>
    <row r="440" spans="1:2" ht="12.75" customHeight="1">
      <c r="A440" s="64"/>
      <c r="B440" s="53"/>
    </row>
    <row r="441" spans="1:2" ht="12.75" customHeight="1">
      <c r="A441" s="53"/>
      <c r="B441" s="53"/>
    </row>
    <row r="442" spans="1:2" ht="12.75" customHeight="1">
      <c r="A442" s="53"/>
      <c r="B442" s="53"/>
    </row>
    <row r="443" spans="1:2" ht="12.75" customHeight="1">
      <c r="A443" s="53"/>
      <c r="B443" s="53"/>
    </row>
    <row r="444" spans="1:2" ht="12.75" customHeight="1">
      <c r="A444" s="53"/>
      <c r="B444" s="53"/>
    </row>
    <row r="445" spans="1:2" ht="12.75" customHeight="1">
      <c r="A445" s="53"/>
      <c r="B445" s="53"/>
    </row>
    <row r="446" spans="1:2" ht="12.75" customHeight="1">
      <c r="A446" s="53"/>
      <c r="B446" s="53"/>
    </row>
    <row r="447" spans="1:2" ht="12.75" customHeight="1">
      <c r="A447" s="53"/>
      <c r="B447" s="53"/>
    </row>
    <row r="448" spans="1:2" ht="12.75" customHeight="1">
      <c r="A448" s="53"/>
      <c r="B448" s="53"/>
    </row>
    <row r="449" spans="1:2" ht="12.75" customHeight="1">
      <c r="A449" s="53"/>
      <c r="B449" s="53"/>
    </row>
    <row r="450" spans="1:2" ht="12.75" customHeight="1">
      <c r="A450" s="53"/>
      <c r="B450" s="53"/>
    </row>
    <row r="451" ht="12.75" customHeight="1">
      <c r="A451" s="53"/>
    </row>
    <row r="452" spans="1:2" ht="12.75" customHeight="1">
      <c r="A452" s="53"/>
      <c r="B452" s="53"/>
    </row>
    <row r="453" spans="1:2" ht="12.75" customHeight="1">
      <c r="A453" s="53"/>
      <c r="B453" s="53"/>
    </row>
    <row r="454" spans="1:2" ht="12.75" customHeight="1">
      <c r="A454" s="53"/>
      <c r="B454" s="53"/>
    </row>
    <row r="455" spans="1:2" ht="12.75" customHeight="1">
      <c r="A455" s="53"/>
      <c r="B455" s="53"/>
    </row>
    <row r="456" spans="1:2" ht="12.75" customHeight="1">
      <c r="A456" s="53"/>
      <c r="B456" s="53"/>
    </row>
    <row r="457" spans="1:2" ht="12.75" customHeight="1">
      <c r="A457" s="53"/>
      <c r="B457" s="53"/>
    </row>
    <row r="458" spans="1:2" ht="12.75" customHeight="1">
      <c r="A458" s="53"/>
      <c r="B458" s="53"/>
    </row>
    <row r="459" spans="1:2" ht="12.75" customHeight="1">
      <c r="A459" s="53"/>
      <c r="B459" s="53"/>
    </row>
    <row r="460" spans="1:2" ht="12.75" customHeight="1">
      <c r="A460" s="53"/>
      <c r="B460" s="53"/>
    </row>
    <row r="461" spans="1:2" ht="12.75" customHeight="1">
      <c r="A461" s="53"/>
      <c r="B461" s="53"/>
    </row>
    <row r="462" spans="1:2" ht="12.75" customHeight="1">
      <c r="A462" s="53"/>
      <c r="B462" s="53"/>
    </row>
    <row r="463" spans="1:2" ht="12.75" customHeight="1">
      <c r="A463" s="53"/>
      <c r="B463" s="53"/>
    </row>
    <row r="464" spans="1:2" ht="12.75" customHeight="1">
      <c r="A464" s="53"/>
      <c r="B464" s="53"/>
    </row>
    <row r="465" spans="1:2" ht="12.75" customHeight="1">
      <c r="A465" s="53"/>
      <c r="B465" s="53"/>
    </row>
    <row r="466" spans="1:2" ht="12.75" customHeight="1">
      <c r="A466" s="53"/>
      <c r="B466" s="53"/>
    </row>
    <row r="467" spans="1:2" ht="12.75" customHeight="1">
      <c r="A467" s="53"/>
      <c r="B467" s="53"/>
    </row>
    <row r="468" spans="1:2" ht="12.75" customHeight="1">
      <c r="A468" s="53"/>
      <c r="B468" s="53"/>
    </row>
    <row r="469" spans="1:6" ht="12.75" customHeight="1">
      <c r="A469" s="53"/>
      <c r="B469" s="73"/>
      <c r="C469" s="73"/>
      <c r="D469" s="53"/>
      <c r="E469" s="53"/>
      <c r="F469" s="53"/>
    </row>
    <row r="470" spans="1:6" ht="12.75" customHeight="1">
      <c r="A470" s="53"/>
      <c r="B470" s="73"/>
      <c r="C470" s="73"/>
      <c r="D470" s="53"/>
      <c r="E470" s="53"/>
      <c r="F470" s="53"/>
    </row>
    <row r="471" spans="1:6" ht="12.75" customHeight="1">
      <c r="A471" s="53"/>
      <c r="B471" s="53"/>
      <c r="C471" s="53"/>
      <c r="D471" s="53"/>
      <c r="E471" s="53"/>
      <c r="F471" s="53"/>
    </row>
    <row r="472" spans="1:6" ht="12.75" customHeight="1">
      <c r="A472" s="53"/>
      <c r="B472" s="53"/>
      <c r="C472" s="53"/>
      <c r="D472" s="53"/>
      <c r="E472" s="53"/>
      <c r="F472" s="53"/>
    </row>
    <row r="473" spans="1:6" ht="12.75" customHeight="1">
      <c r="A473" s="66"/>
      <c r="B473" s="66"/>
      <c r="C473" s="66"/>
      <c r="D473" s="66"/>
      <c r="E473" s="66"/>
      <c r="F473" s="66"/>
    </row>
    <row r="474" spans="1:6" ht="12.75" customHeight="1">
      <c r="A474" s="66"/>
      <c r="B474" s="66"/>
      <c r="C474" s="66"/>
      <c r="D474" s="66"/>
      <c r="E474" s="66"/>
      <c r="F474" s="66"/>
    </row>
    <row r="475" ht="12.75" customHeight="1"/>
  </sheetData>
  <sheetProtection/>
  <mergeCells count="16">
    <mergeCell ref="A1:D1"/>
    <mergeCell ref="A75:C75"/>
    <mergeCell ref="A54:C54"/>
    <mergeCell ref="A26:D26"/>
    <mergeCell ref="A165:D165"/>
    <mergeCell ref="A149:C149"/>
    <mergeCell ref="A130:C130"/>
    <mergeCell ref="A123:C123"/>
    <mergeCell ref="A102:C102"/>
    <mergeCell ref="A83:C83"/>
    <mergeCell ref="A298:C298"/>
    <mergeCell ref="A282:C282"/>
    <mergeCell ref="A251:C251"/>
    <mergeCell ref="A232:C232"/>
    <mergeCell ref="A208:C208"/>
    <mergeCell ref="A178:D178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&amp;LRed Butte Release
Salt Lake City, Utah&amp;RQuarterly Sampling Summary
November 29th-30th, 2011</oddHeader>
    <oddFooter>&amp;CPage &amp;P of &amp;N</oddFooter>
  </headerFooter>
  <rowBreaks count="18" manualBreakCount="18">
    <brk id="24" max="3" man="1"/>
    <brk id="52" max="255" man="1"/>
    <brk id="73" max="3" man="1"/>
    <brk id="81" max="3" man="1"/>
    <brk id="100" max="3" man="1"/>
    <brk id="121" max="3" man="1"/>
    <brk id="128" max="3" man="1"/>
    <brk id="147" max="3" man="1"/>
    <brk id="163" max="3" man="1"/>
    <brk id="176" max="3" man="1"/>
    <brk id="206" max="3" man="1"/>
    <brk id="230" max="3" man="1"/>
    <brk id="249" max="3" man="1"/>
    <brk id="280" max="3" man="1"/>
    <brk id="296" max="3" man="1"/>
    <brk id="313" max="3" man="1"/>
    <brk id="363" max="255" man="1"/>
    <brk id="437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53"/>
  <sheetViews>
    <sheetView zoomScale="80" zoomScaleNormal="80" zoomScalePageLayoutView="0" workbookViewId="0" topLeftCell="A1">
      <selection activeCell="A30" sqref="A30"/>
    </sheetView>
  </sheetViews>
  <sheetFormatPr defaultColWidth="9.140625" defaultRowHeight="12.75"/>
  <cols>
    <col min="1" max="1" width="42.7109375" style="0" customWidth="1"/>
    <col min="2" max="2" width="2.7109375" style="0" customWidth="1"/>
    <col min="3" max="3" width="7.7109375" style="0" customWidth="1"/>
    <col min="4" max="4" width="2.7109375" style="0" customWidth="1"/>
    <col min="5" max="5" width="7.7109375" style="0" customWidth="1"/>
    <col min="6" max="6" width="2.7109375" style="0" customWidth="1"/>
    <col min="7" max="7" width="7.7109375" style="0" customWidth="1"/>
    <col min="8" max="8" width="2.7109375" style="0" customWidth="1"/>
    <col min="9" max="9" width="7.7109375" style="0" customWidth="1"/>
    <col min="10" max="10" width="2.7109375" style="0" customWidth="1"/>
    <col min="11" max="11" width="7.7109375" style="0" customWidth="1"/>
    <col min="12" max="12" width="2.7109375" style="0" customWidth="1"/>
    <col min="13" max="13" width="7.7109375" style="0" customWidth="1"/>
    <col min="14" max="14" width="2.7109375" style="0" customWidth="1"/>
    <col min="15" max="15" width="7.7109375" style="0" customWidth="1"/>
    <col min="16" max="16" width="2.7109375" style="0" customWidth="1"/>
    <col min="17" max="17" width="7.7109375" style="0" customWidth="1"/>
    <col min="18" max="18" width="2.7109375" style="0" customWidth="1"/>
    <col min="19" max="19" width="7.7109375" style="0" customWidth="1"/>
  </cols>
  <sheetData>
    <row r="1" ht="13.5" thickBot="1"/>
    <row r="2" spans="1:19" ht="14.25" thickBot="1" thickTop="1">
      <c r="A2" s="322" t="s">
        <v>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4"/>
    </row>
    <row r="3" spans="1:19" ht="13.5" thickTop="1">
      <c r="A3" s="331" t="s">
        <v>25</v>
      </c>
      <c r="B3" s="333" t="s">
        <v>23</v>
      </c>
      <c r="C3" s="334"/>
      <c r="D3" s="334"/>
      <c r="E3" s="334"/>
      <c r="F3" s="334"/>
      <c r="G3" s="335"/>
      <c r="H3" s="336" t="s">
        <v>24</v>
      </c>
      <c r="I3" s="337"/>
      <c r="J3" s="337"/>
      <c r="K3" s="337"/>
      <c r="L3" s="337"/>
      <c r="M3" s="338"/>
      <c r="N3" s="333" t="s">
        <v>26</v>
      </c>
      <c r="O3" s="334"/>
      <c r="P3" s="334"/>
      <c r="Q3" s="334"/>
      <c r="R3" s="334"/>
      <c r="S3" s="339"/>
    </row>
    <row r="4" spans="1:19" ht="15" thickBot="1">
      <c r="A4" s="332"/>
      <c r="B4" s="325" t="s">
        <v>0</v>
      </c>
      <c r="C4" s="325"/>
      <c r="D4" s="325" t="s">
        <v>1</v>
      </c>
      <c r="E4" s="325"/>
      <c r="F4" s="326" t="s">
        <v>6</v>
      </c>
      <c r="G4" s="325"/>
      <c r="H4" s="326" t="s">
        <v>118</v>
      </c>
      <c r="I4" s="326"/>
      <c r="J4" s="327" t="s">
        <v>119</v>
      </c>
      <c r="K4" s="327"/>
      <c r="L4" s="327" t="s">
        <v>6</v>
      </c>
      <c r="M4" s="327"/>
      <c r="N4" s="328" t="s">
        <v>0</v>
      </c>
      <c r="O4" s="328"/>
      <c r="P4" s="328" t="s">
        <v>1</v>
      </c>
      <c r="Q4" s="328"/>
      <c r="R4" s="329" t="s">
        <v>6</v>
      </c>
      <c r="S4" s="330"/>
    </row>
    <row r="5" spans="1:19" ht="13.5" thickTop="1">
      <c r="A5" s="122" t="str">
        <f>'Large Overview'!A4</f>
        <v>TOC mg/kg-dry</v>
      </c>
      <c r="B5" s="172"/>
      <c r="C5" s="78">
        <v>1800</v>
      </c>
      <c r="D5" s="173"/>
      <c r="E5" s="78">
        <v>8600</v>
      </c>
      <c r="F5" s="173"/>
      <c r="G5" s="71" t="s">
        <v>17</v>
      </c>
      <c r="H5" s="71"/>
      <c r="I5" s="186">
        <v>6700</v>
      </c>
      <c r="J5" s="71"/>
      <c r="K5" s="186">
        <v>11050</v>
      </c>
      <c r="L5" s="71"/>
      <c r="M5" s="71" t="s">
        <v>17</v>
      </c>
      <c r="N5" s="173"/>
      <c r="O5" s="78">
        <v>1900</v>
      </c>
      <c r="P5" s="173"/>
      <c r="Q5" s="78">
        <v>7500</v>
      </c>
      <c r="R5" s="71"/>
      <c r="S5" s="139" t="s">
        <v>17</v>
      </c>
    </row>
    <row r="6" spans="1:19" ht="12.75">
      <c r="A6" s="102" t="str">
        <f>'Large Overview'!A5</f>
        <v>DRO (mg/kg-dry or mg/L)</v>
      </c>
      <c r="B6" s="169"/>
      <c r="C6" s="4">
        <v>93.3</v>
      </c>
      <c r="D6" s="4"/>
      <c r="E6" s="4">
        <v>85.1</v>
      </c>
      <c r="F6" s="10" t="s">
        <v>40</v>
      </c>
      <c r="G6" s="143">
        <v>0.5</v>
      </c>
      <c r="H6" s="10"/>
      <c r="I6" s="79" t="s">
        <v>109</v>
      </c>
      <c r="J6" s="10" t="s">
        <v>40</v>
      </c>
      <c r="K6" s="79">
        <v>4</v>
      </c>
      <c r="L6" s="10"/>
      <c r="M6" s="10" t="s">
        <v>109</v>
      </c>
      <c r="N6" s="4"/>
      <c r="O6" s="4">
        <v>79.6</v>
      </c>
      <c r="P6" s="4"/>
      <c r="Q6" s="4">
        <v>87.1</v>
      </c>
      <c r="R6" s="10" t="s">
        <v>40</v>
      </c>
      <c r="S6" s="144">
        <v>0.5</v>
      </c>
    </row>
    <row r="7" spans="1:19" ht="12.75">
      <c r="A7" s="102" t="str">
        <f>'Large Overview'!A6</f>
        <v>ORO (mg/kg-dry or mg/L)</v>
      </c>
      <c r="B7" s="169"/>
      <c r="C7" s="4">
        <v>47.9</v>
      </c>
      <c r="D7" s="4"/>
      <c r="E7" s="4">
        <v>39.2</v>
      </c>
      <c r="F7" s="10" t="s">
        <v>40</v>
      </c>
      <c r="G7" s="143">
        <v>0.5</v>
      </c>
      <c r="H7" s="10"/>
      <c r="I7" s="10" t="s">
        <v>109</v>
      </c>
      <c r="J7" s="10"/>
      <c r="K7" s="10" t="s">
        <v>109</v>
      </c>
      <c r="L7" s="10"/>
      <c r="M7" s="10" t="s">
        <v>109</v>
      </c>
      <c r="N7" s="4"/>
      <c r="O7" s="4">
        <v>58.6</v>
      </c>
      <c r="P7" s="4"/>
      <c r="Q7" s="4">
        <v>28.7</v>
      </c>
      <c r="R7" s="10" t="s">
        <v>40</v>
      </c>
      <c r="S7" s="144">
        <v>0.5</v>
      </c>
    </row>
    <row r="8" spans="1:19" ht="12.75">
      <c r="A8" s="102" t="str">
        <f>'Large Overview'!A10</f>
        <v>Benz(a)anthracene (ug/kg-dry or ug/L)</v>
      </c>
      <c r="B8" s="169"/>
      <c r="C8" s="4">
        <v>47.4</v>
      </c>
      <c r="D8" s="4"/>
      <c r="E8" s="4">
        <v>149</v>
      </c>
      <c r="F8" s="10" t="s">
        <v>40</v>
      </c>
      <c r="G8" s="143">
        <v>0.1</v>
      </c>
      <c r="H8" s="10"/>
      <c r="I8" s="79">
        <v>9.9</v>
      </c>
      <c r="J8" s="10"/>
      <c r="K8" s="10">
        <v>77</v>
      </c>
      <c r="L8" s="10" t="s">
        <v>40</v>
      </c>
      <c r="M8" s="10">
        <v>0.0098</v>
      </c>
      <c r="N8" s="4"/>
      <c r="O8" s="4">
        <v>112</v>
      </c>
      <c r="P8" s="4"/>
      <c r="Q8" s="4">
        <v>131</v>
      </c>
      <c r="R8" s="10" t="s">
        <v>40</v>
      </c>
      <c r="S8" s="145">
        <v>0.1</v>
      </c>
    </row>
    <row r="9" spans="1:19" ht="12.75">
      <c r="A9" s="102" t="str">
        <f>'Large Overview'!A11</f>
        <v>Benzo(a)pyrene (ug/kg-dry or ug/L)</v>
      </c>
      <c r="B9" s="169"/>
      <c r="C9" s="9">
        <v>55.2</v>
      </c>
      <c r="D9" s="4"/>
      <c r="E9" s="9">
        <v>170</v>
      </c>
      <c r="F9" s="10" t="s">
        <v>40</v>
      </c>
      <c r="G9" s="143">
        <v>0.1</v>
      </c>
      <c r="H9" s="10"/>
      <c r="I9" s="146">
        <v>13</v>
      </c>
      <c r="J9" s="10"/>
      <c r="K9" s="10">
        <v>82</v>
      </c>
      <c r="L9" s="10" t="s">
        <v>40</v>
      </c>
      <c r="M9" s="10">
        <v>0.0098</v>
      </c>
      <c r="N9" s="4"/>
      <c r="O9" s="4">
        <v>131</v>
      </c>
      <c r="P9" s="4"/>
      <c r="Q9" s="4">
        <v>139</v>
      </c>
      <c r="R9" s="10" t="s">
        <v>40</v>
      </c>
      <c r="S9" s="145">
        <v>0.1</v>
      </c>
    </row>
    <row r="10" spans="1:19" ht="12.75">
      <c r="A10" s="102" t="str">
        <f>'Large Overview'!A12</f>
        <v>Benzo(b)fluoranthene (ug/kg-dry or ug/L)</v>
      </c>
      <c r="B10" s="169"/>
      <c r="C10" s="4">
        <v>51.7</v>
      </c>
      <c r="D10" s="4"/>
      <c r="E10" s="4">
        <v>186</v>
      </c>
      <c r="F10" s="10" t="s">
        <v>40</v>
      </c>
      <c r="G10" s="143">
        <v>0.1</v>
      </c>
      <c r="H10" s="10"/>
      <c r="I10" s="146">
        <v>14</v>
      </c>
      <c r="J10" s="10"/>
      <c r="K10" s="10">
        <v>120</v>
      </c>
      <c r="L10" s="10" t="s">
        <v>40</v>
      </c>
      <c r="M10" s="10">
        <v>0.0098</v>
      </c>
      <c r="N10" s="4"/>
      <c r="O10" s="4">
        <v>140</v>
      </c>
      <c r="P10" s="4"/>
      <c r="Q10" s="4">
        <v>175</v>
      </c>
      <c r="R10" s="10" t="s">
        <v>40</v>
      </c>
      <c r="S10" s="145">
        <v>0.1</v>
      </c>
    </row>
    <row r="11" spans="1:19" ht="12.75">
      <c r="A11" s="102" t="str">
        <f>'Large Overview'!A13</f>
        <v>Benzo(g,h,i)perylene (ug/kg-dry or ug/L)</v>
      </c>
      <c r="B11" s="169"/>
      <c r="C11" s="4">
        <v>39.7</v>
      </c>
      <c r="D11" s="4"/>
      <c r="E11" s="4">
        <v>33.7</v>
      </c>
      <c r="F11" s="10" t="s">
        <v>40</v>
      </c>
      <c r="G11" s="143">
        <v>0.1</v>
      </c>
      <c r="H11" s="10"/>
      <c r="I11" s="79">
        <v>9.9</v>
      </c>
      <c r="J11" s="10"/>
      <c r="K11" s="10">
        <v>36</v>
      </c>
      <c r="L11" s="10" t="s">
        <v>40</v>
      </c>
      <c r="M11" s="10">
        <v>0.0098</v>
      </c>
      <c r="N11" s="10" t="s">
        <v>40</v>
      </c>
      <c r="O11" s="10">
        <v>12.6</v>
      </c>
      <c r="P11" s="4"/>
      <c r="Q11" s="4">
        <v>26.9</v>
      </c>
      <c r="R11" s="10" t="s">
        <v>40</v>
      </c>
      <c r="S11" s="145">
        <v>0.1</v>
      </c>
    </row>
    <row r="12" spans="1:19" ht="12.75">
      <c r="A12" s="102" t="str">
        <f>'Large Overview'!A14</f>
        <v>Benzo(k)fluoranthene (ug/kg-dry or ug/L)</v>
      </c>
      <c r="B12" s="171" t="s">
        <v>40</v>
      </c>
      <c r="C12" s="10">
        <v>12.9</v>
      </c>
      <c r="D12" s="4"/>
      <c r="E12" s="4">
        <v>78.8</v>
      </c>
      <c r="F12" s="10" t="s">
        <v>40</v>
      </c>
      <c r="G12" s="143">
        <v>0.1</v>
      </c>
      <c r="H12" s="10" t="s">
        <v>40</v>
      </c>
      <c r="I12" s="79">
        <v>6.7</v>
      </c>
      <c r="J12" s="10"/>
      <c r="K12" s="10">
        <v>48</v>
      </c>
      <c r="L12" s="10" t="s">
        <v>40</v>
      </c>
      <c r="M12" s="10">
        <v>0.0098</v>
      </c>
      <c r="N12" s="4"/>
      <c r="O12" s="4">
        <v>55.2</v>
      </c>
      <c r="P12" s="4"/>
      <c r="Q12" s="4">
        <v>71.3</v>
      </c>
      <c r="R12" s="10" t="s">
        <v>40</v>
      </c>
      <c r="S12" s="145">
        <v>0.1</v>
      </c>
    </row>
    <row r="13" spans="1:19" ht="12.75">
      <c r="A13" s="102" t="str">
        <f>'Large Overview'!A15</f>
        <v>Chrysene (ug/kg-dry or ug/L)</v>
      </c>
      <c r="B13" s="169"/>
      <c r="C13" s="4">
        <v>45.7</v>
      </c>
      <c r="D13" s="4"/>
      <c r="E13" s="4">
        <v>136</v>
      </c>
      <c r="F13" s="10" t="s">
        <v>40</v>
      </c>
      <c r="G13" s="143">
        <v>0.1</v>
      </c>
      <c r="H13" s="10"/>
      <c r="I13" s="146">
        <v>25</v>
      </c>
      <c r="J13" s="10"/>
      <c r="K13" s="10">
        <v>100</v>
      </c>
      <c r="L13" s="10" t="s">
        <v>40</v>
      </c>
      <c r="M13" s="10">
        <v>0.0098</v>
      </c>
      <c r="N13" s="4"/>
      <c r="O13" s="4">
        <v>99.6</v>
      </c>
      <c r="P13" s="4"/>
      <c r="Q13" s="4">
        <v>126</v>
      </c>
      <c r="R13" s="10" t="s">
        <v>40</v>
      </c>
      <c r="S13" s="145">
        <v>0.1</v>
      </c>
    </row>
    <row r="14" spans="1:19" ht="12.75">
      <c r="A14" s="102" t="str">
        <f>'Large Overview'!A16</f>
        <v>Dibenz(a,h)anthracene (ug/kg-dry or ug/L)</v>
      </c>
      <c r="B14" s="171" t="s">
        <v>40</v>
      </c>
      <c r="C14" s="10">
        <v>440</v>
      </c>
      <c r="D14" s="10" t="s">
        <v>40</v>
      </c>
      <c r="E14" s="10">
        <v>452</v>
      </c>
      <c r="F14" s="10" t="s">
        <v>40</v>
      </c>
      <c r="G14" s="146">
        <v>10</v>
      </c>
      <c r="H14" s="10" t="s">
        <v>40</v>
      </c>
      <c r="I14" s="79">
        <v>6.7</v>
      </c>
      <c r="J14" s="77"/>
      <c r="K14" s="10">
        <v>9.9</v>
      </c>
      <c r="L14" s="10" t="s">
        <v>40</v>
      </c>
      <c r="M14" s="10">
        <v>0.0098</v>
      </c>
      <c r="N14" s="10" t="s">
        <v>40</v>
      </c>
      <c r="O14" s="10">
        <v>427</v>
      </c>
      <c r="P14" s="10" t="s">
        <v>40</v>
      </c>
      <c r="Q14" s="10">
        <v>428</v>
      </c>
      <c r="R14" s="10" t="s">
        <v>40</v>
      </c>
      <c r="S14" s="90">
        <v>10</v>
      </c>
    </row>
    <row r="15" spans="1:19" ht="12.75">
      <c r="A15" s="102" t="str">
        <f>'Large Overview'!A17</f>
        <v>Fluoranthene (ug/kg-dry or ug/L)</v>
      </c>
      <c r="B15" s="169"/>
      <c r="C15" s="4">
        <v>56.1</v>
      </c>
      <c r="D15" s="4"/>
      <c r="E15" s="4">
        <v>244</v>
      </c>
      <c r="F15" s="10" t="s">
        <v>40</v>
      </c>
      <c r="G15" s="143">
        <v>0.1</v>
      </c>
      <c r="H15" s="10"/>
      <c r="I15" s="146">
        <v>11</v>
      </c>
      <c r="J15" s="10"/>
      <c r="K15" s="10">
        <v>170</v>
      </c>
      <c r="L15" s="10" t="s">
        <v>40</v>
      </c>
      <c r="M15" s="10">
        <v>0.0098</v>
      </c>
      <c r="N15" s="4"/>
      <c r="O15" s="4">
        <v>151</v>
      </c>
      <c r="P15" s="4"/>
      <c r="Q15" s="4">
        <v>224</v>
      </c>
      <c r="R15" s="10" t="s">
        <v>40</v>
      </c>
      <c r="S15" s="145">
        <v>0.1</v>
      </c>
    </row>
    <row r="16" spans="1:19" ht="12.75">
      <c r="A16" s="102" t="str">
        <f>'Large Overview'!A18</f>
        <v>Indeno(1,2,3-cd)pyrene (ug/kg-dry or ug/L)</v>
      </c>
      <c r="B16" s="169"/>
      <c r="C16" s="4">
        <v>43.1</v>
      </c>
      <c r="D16" s="4"/>
      <c r="E16" s="4">
        <v>107</v>
      </c>
      <c r="F16" s="10" t="s">
        <v>40</v>
      </c>
      <c r="G16" s="143">
        <v>0.1</v>
      </c>
      <c r="H16" s="10" t="s">
        <v>40</v>
      </c>
      <c r="I16" s="79">
        <v>6.7</v>
      </c>
      <c r="J16" s="10"/>
      <c r="K16" s="10">
        <v>29</v>
      </c>
      <c r="L16" s="10" t="s">
        <v>40</v>
      </c>
      <c r="M16" s="10">
        <v>0.0098</v>
      </c>
      <c r="N16" s="4"/>
      <c r="O16" s="5">
        <v>77</v>
      </c>
      <c r="P16" s="4"/>
      <c r="Q16" s="4">
        <v>89.8</v>
      </c>
      <c r="R16" s="10" t="s">
        <v>40</v>
      </c>
      <c r="S16" s="145">
        <v>0.1</v>
      </c>
    </row>
    <row r="17" spans="1:19" ht="12.75">
      <c r="A17" s="102" t="str">
        <f>'Large Overview'!A19</f>
        <v>Naphthalene (ug/kg-dry or ug/L)</v>
      </c>
      <c r="B17" s="171" t="s">
        <v>40</v>
      </c>
      <c r="C17" s="10">
        <v>2.56</v>
      </c>
      <c r="D17" s="10" t="s">
        <v>40</v>
      </c>
      <c r="E17" s="10">
        <v>2.63</v>
      </c>
      <c r="F17" s="10" t="s">
        <v>40</v>
      </c>
      <c r="G17" s="79">
        <v>2</v>
      </c>
      <c r="H17" s="10" t="s">
        <v>40</v>
      </c>
      <c r="I17" s="79">
        <v>1</v>
      </c>
      <c r="J17" s="10" t="s">
        <v>40</v>
      </c>
      <c r="K17" s="79">
        <v>1</v>
      </c>
      <c r="L17" s="188"/>
      <c r="M17" s="143">
        <v>0.04</v>
      </c>
      <c r="N17" s="10" t="s">
        <v>40</v>
      </c>
      <c r="O17" s="79">
        <v>2.49</v>
      </c>
      <c r="P17" s="10" t="s">
        <v>40</v>
      </c>
      <c r="Q17" s="10">
        <v>2.54</v>
      </c>
      <c r="R17" s="10" t="s">
        <v>40</v>
      </c>
      <c r="S17" s="148">
        <v>2</v>
      </c>
    </row>
    <row r="18" spans="1:19" ht="12.75">
      <c r="A18" s="102" t="str">
        <f>'Large Overview'!A20</f>
        <v>Phenanthrene (ug/kg-dry or ug/L)</v>
      </c>
      <c r="B18" s="171" t="s">
        <v>40</v>
      </c>
      <c r="C18" s="10">
        <v>12.9</v>
      </c>
      <c r="D18" s="4"/>
      <c r="E18" s="4">
        <v>102</v>
      </c>
      <c r="F18" s="10" t="s">
        <v>40</v>
      </c>
      <c r="G18" s="143">
        <v>0.1</v>
      </c>
      <c r="H18" s="10"/>
      <c r="I18" s="79">
        <v>6.7</v>
      </c>
      <c r="J18" s="10"/>
      <c r="K18" s="146">
        <v>66</v>
      </c>
      <c r="L18" s="10" t="s">
        <v>40</v>
      </c>
      <c r="M18" s="10">
        <v>0.029</v>
      </c>
      <c r="N18" s="4"/>
      <c r="O18" s="4">
        <v>48.5</v>
      </c>
      <c r="P18" s="4"/>
      <c r="Q18" s="4">
        <v>79.7</v>
      </c>
      <c r="R18" s="10" t="s">
        <v>40</v>
      </c>
      <c r="S18" s="145">
        <v>0.1</v>
      </c>
    </row>
    <row r="19" spans="1:19" ht="12.75">
      <c r="A19" s="102" t="str">
        <f>'Large Overview'!A21</f>
        <v>Pyrene (ug/kg-dry or ug/L)</v>
      </c>
      <c r="B19" s="169"/>
      <c r="C19" s="4">
        <v>112</v>
      </c>
      <c r="D19" s="4"/>
      <c r="E19" s="4">
        <v>232</v>
      </c>
      <c r="F19" s="10" t="s">
        <v>40</v>
      </c>
      <c r="G19" s="143">
        <v>0.1</v>
      </c>
      <c r="H19" s="10"/>
      <c r="I19" s="10">
        <v>20</v>
      </c>
      <c r="J19" s="10"/>
      <c r="K19" s="10">
        <v>120</v>
      </c>
      <c r="L19" s="10" t="s">
        <v>40</v>
      </c>
      <c r="M19" s="10">
        <v>0.0098</v>
      </c>
      <c r="N19" s="4"/>
      <c r="O19" s="4">
        <v>175</v>
      </c>
      <c r="P19" s="4"/>
      <c r="Q19" s="4">
        <v>206</v>
      </c>
      <c r="R19" s="10" t="s">
        <v>40</v>
      </c>
      <c r="S19" s="145">
        <v>0.1</v>
      </c>
    </row>
    <row r="20" spans="1:19" ht="12.75">
      <c r="A20" s="102" t="str">
        <f>'Large Overview'!A22</f>
        <v>bis(2-chloroisopropyl) ether (ug/kg-dry or ug/L)</v>
      </c>
      <c r="B20" s="171" t="s">
        <v>40</v>
      </c>
      <c r="C20" s="10">
        <v>440</v>
      </c>
      <c r="D20" s="10" t="s">
        <v>40</v>
      </c>
      <c r="E20" s="10">
        <v>452</v>
      </c>
      <c r="F20" s="10" t="s">
        <v>40</v>
      </c>
      <c r="G20" s="146">
        <v>10</v>
      </c>
      <c r="H20" s="10"/>
      <c r="I20" s="10" t="s">
        <v>109</v>
      </c>
      <c r="J20" s="10"/>
      <c r="K20" s="10" t="s">
        <v>109</v>
      </c>
      <c r="L20" s="10"/>
      <c r="M20" s="10" t="s">
        <v>109</v>
      </c>
      <c r="N20" s="10" t="s">
        <v>40</v>
      </c>
      <c r="O20" s="10">
        <v>427</v>
      </c>
      <c r="P20" s="10" t="s">
        <v>40</v>
      </c>
      <c r="Q20" s="10">
        <v>428</v>
      </c>
      <c r="R20" s="10" t="s">
        <v>40</v>
      </c>
      <c r="S20" s="90">
        <v>10</v>
      </c>
    </row>
    <row r="21" spans="1:19" ht="12.75">
      <c r="A21" s="102" t="str">
        <f>'Large Overview'!A23</f>
        <v>bis(2-ethylhexyl) phthalate (ug/kg-dry or ug/L)</v>
      </c>
      <c r="B21" s="163"/>
      <c r="C21" s="147">
        <v>712</v>
      </c>
      <c r="D21" s="10" t="s">
        <v>40</v>
      </c>
      <c r="E21" s="10">
        <v>452</v>
      </c>
      <c r="F21" s="4" t="s">
        <v>40</v>
      </c>
      <c r="G21" s="146">
        <v>10</v>
      </c>
      <c r="H21" s="10"/>
      <c r="I21" s="10" t="s">
        <v>109</v>
      </c>
      <c r="J21" s="10"/>
      <c r="K21" s="10" t="s">
        <v>109</v>
      </c>
      <c r="L21" s="10"/>
      <c r="M21" s="10" t="s">
        <v>109</v>
      </c>
      <c r="N21" s="10" t="s">
        <v>40</v>
      </c>
      <c r="O21" s="10">
        <v>427</v>
      </c>
      <c r="P21" s="10" t="s">
        <v>40</v>
      </c>
      <c r="Q21" s="10">
        <v>428</v>
      </c>
      <c r="R21" s="10" t="s">
        <v>40</v>
      </c>
      <c r="S21" s="90">
        <v>10</v>
      </c>
    </row>
    <row r="22" spans="1:19" ht="12.75">
      <c r="A22" s="102" t="str">
        <f>'Large Overview'!A28</f>
        <v>Xylene, Total (ug/kg-dry or ug/L)</v>
      </c>
      <c r="B22" s="171" t="s">
        <v>40</v>
      </c>
      <c r="C22" s="10">
        <v>2.56</v>
      </c>
      <c r="D22" s="10" t="s">
        <v>40</v>
      </c>
      <c r="E22" s="10">
        <v>2.63</v>
      </c>
      <c r="F22" s="4"/>
      <c r="G22" s="79">
        <v>2</v>
      </c>
      <c r="H22" s="10" t="s">
        <v>40</v>
      </c>
      <c r="I22" s="79">
        <v>1</v>
      </c>
      <c r="J22" s="10" t="s">
        <v>40</v>
      </c>
      <c r="K22" s="79">
        <v>1</v>
      </c>
      <c r="L22" s="10" t="s">
        <v>40</v>
      </c>
      <c r="M22" s="79">
        <v>0.8</v>
      </c>
      <c r="N22" s="10" t="s">
        <v>40</v>
      </c>
      <c r="O22" s="10">
        <v>2.49</v>
      </c>
      <c r="P22" s="10" t="s">
        <v>40</v>
      </c>
      <c r="Q22" s="10">
        <v>2.54</v>
      </c>
      <c r="R22" s="10" t="s">
        <v>40</v>
      </c>
      <c r="S22" s="148">
        <v>2</v>
      </c>
    </row>
    <row r="23" spans="1:19" ht="12.75">
      <c r="A23" s="102" t="str">
        <f>'Large Overview'!A29</f>
        <v>Acetone (ug/kg-dry or ug/L)</v>
      </c>
      <c r="B23" s="171" t="s">
        <v>40</v>
      </c>
      <c r="C23" s="10">
        <v>12.8</v>
      </c>
      <c r="D23" s="10" t="s">
        <v>40</v>
      </c>
      <c r="E23" s="10">
        <v>13.2</v>
      </c>
      <c r="F23" s="10" t="s">
        <v>40</v>
      </c>
      <c r="G23" s="146">
        <v>10</v>
      </c>
      <c r="H23" s="10" t="s">
        <v>40</v>
      </c>
      <c r="I23" s="79">
        <v>7</v>
      </c>
      <c r="J23" s="10" t="s">
        <v>40</v>
      </c>
      <c r="K23" s="79">
        <v>8</v>
      </c>
      <c r="L23" s="10" t="s">
        <v>40</v>
      </c>
      <c r="M23" s="79">
        <v>6</v>
      </c>
      <c r="N23" s="10" t="s">
        <v>40</v>
      </c>
      <c r="O23" s="10">
        <v>12.4</v>
      </c>
      <c r="P23" s="10" t="s">
        <v>40</v>
      </c>
      <c r="Q23" s="10">
        <v>12.7</v>
      </c>
      <c r="R23" s="4"/>
      <c r="S23" s="90">
        <v>25</v>
      </c>
    </row>
    <row r="24" spans="1:19" ht="12.75">
      <c r="A24" s="102" t="str">
        <f>'Large Overview'!A30</f>
        <v>o-Xylene (ug/kg-dry or ug/L)</v>
      </c>
      <c r="B24" s="171" t="s">
        <v>40</v>
      </c>
      <c r="C24" s="10">
        <v>2.56</v>
      </c>
      <c r="D24" s="10" t="s">
        <v>40</v>
      </c>
      <c r="E24" s="10">
        <v>2.63</v>
      </c>
      <c r="F24" s="4"/>
      <c r="G24" s="79">
        <v>2</v>
      </c>
      <c r="H24" s="10" t="s">
        <v>40</v>
      </c>
      <c r="I24" s="79">
        <v>1</v>
      </c>
      <c r="J24" s="10" t="s">
        <v>40</v>
      </c>
      <c r="K24" s="79">
        <v>1</v>
      </c>
      <c r="L24" s="10" t="s">
        <v>40</v>
      </c>
      <c r="M24" s="79">
        <v>0.8</v>
      </c>
      <c r="N24" s="10" t="s">
        <v>40</v>
      </c>
      <c r="O24" s="10">
        <v>2.49</v>
      </c>
      <c r="P24" s="10" t="s">
        <v>40</v>
      </c>
      <c r="Q24" s="10">
        <v>2.54</v>
      </c>
      <c r="R24" s="10" t="s">
        <v>40</v>
      </c>
      <c r="S24" s="148">
        <v>2</v>
      </c>
    </row>
    <row r="25" spans="1:19" ht="12.75">
      <c r="A25" s="102" t="e">
        <f>'Large Overview'!#REF!</f>
        <v>#REF!</v>
      </c>
      <c r="B25" s="171" t="s">
        <v>40</v>
      </c>
      <c r="C25" s="146">
        <v>12.8</v>
      </c>
      <c r="D25" s="10" t="s">
        <v>40</v>
      </c>
      <c r="E25" s="10">
        <v>13.2</v>
      </c>
      <c r="F25" s="10" t="s">
        <v>40</v>
      </c>
      <c r="G25" s="146">
        <v>10</v>
      </c>
      <c r="H25" s="10" t="s">
        <v>111</v>
      </c>
      <c r="I25" s="79">
        <v>5</v>
      </c>
      <c r="J25" s="10" t="s">
        <v>111</v>
      </c>
      <c r="K25" s="79">
        <v>6</v>
      </c>
      <c r="L25" s="10" t="s">
        <v>40</v>
      </c>
      <c r="M25" s="79">
        <v>1</v>
      </c>
      <c r="N25" s="10" t="s">
        <v>40</v>
      </c>
      <c r="O25" s="10">
        <v>12.4</v>
      </c>
      <c r="P25" s="10" t="s">
        <v>40</v>
      </c>
      <c r="Q25" s="10">
        <v>12.7</v>
      </c>
      <c r="R25" s="10" t="s">
        <v>40</v>
      </c>
      <c r="S25" s="90">
        <v>10</v>
      </c>
    </row>
    <row r="26" spans="1:19" ht="12.75" customHeight="1">
      <c r="A26" s="102" t="str">
        <f>'Large Overview'!A32</f>
        <v>Methylene Chloride (ug/kg-dry or ug/L)</v>
      </c>
      <c r="B26" s="171" t="s">
        <v>40</v>
      </c>
      <c r="C26" s="164">
        <v>6.4</v>
      </c>
      <c r="D26" s="10" t="s">
        <v>40</v>
      </c>
      <c r="E26" s="10">
        <v>6.58</v>
      </c>
      <c r="F26" s="10" t="s">
        <v>40</v>
      </c>
      <c r="G26" s="164">
        <v>2</v>
      </c>
      <c r="H26" s="10"/>
      <c r="I26" s="146">
        <v>14</v>
      </c>
      <c r="J26" s="10"/>
      <c r="K26" s="146">
        <v>13</v>
      </c>
      <c r="L26" s="10" t="s">
        <v>40</v>
      </c>
      <c r="M26" s="79">
        <v>2</v>
      </c>
      <c r="N26" s="10" t="s">
        <v>40</v>
      </c>
      <c r="O26" s="4">
        <v>6.21</v>
      </c>
      <c r="P26" s="10" t="s">
        <v>40</v>
      </c>
      <c r="Q26" s="4">
        <v>6.36</v>
      </c>
      <c r="R26" s="10" t="s">
        <v>40</v>
      </c>
      <c r="S26" s="166">
        <v>2</v>
      </c>
    </row>
    <row r="27" spans="1:19" ht="13.5" thickBot="1">
      <c r="A27" s="104" t="e">
        <f>'Large Overview'!#REF!</f>
        <v>#REF!</v>
      </c>
      <c r="B27" s="170"/>
      <c r="C27" s="91" t="s">
        <v>109</v>
      </c>
      <c r="D27" s="30"/>
      <c r="E27" s="91" t="s">
        <v>109</v>
      </c>
      <c r="F27" s="174"/>
      <c r="G27" s="91" t="s">
        <v>109</v>
      </c>
      <c r="H27" s="30"/>
      <c r="I27" s="91" t="s">
        <v>109</v>
      </c>
      <c r="J27" s="91"/>
      <c r="K27" s="91">
        <v>190</v>
      </c>
      <c r="L27" s="91" t="s">
        <v>40</v>
      </c>
      <c r="M27" s="187">
        <v>0.2</v>
      </c>
      <c r="N27" s="30"/>
      <c r="O27" s="91" t="s">
        <v>109</v>
      </c>
      <c r="P27" s="30"/>
      <c r="Q27" s="91" t="s">
        <v>109</v>
      </c>
      <c r="R27" s="30"/>
      <c r="S27" s="165" t="s">
        <v>109</v>
      </c>
    </row>
    <row r="28" ht="13.5" thickTop="1">
      <c r="A28" s="51" t="s">
        <v>113</v>
      </c>
    </row>
    <row r="29" spans="1:7" ht="12.75" customHeight="1">
      <c r="A29" s="51" t="s">
        <v>98</v>
      </c>
      <c r="B29" s="59"/>
      <c r="C29" s="59"/>
      <c r="D29" s="59"/>
      <c r="E29" s="59"/>
      <c r="F29" s="59"/>
      <c r="G29" s="59"/>
    </row>
    <row r="30" spans="1:7" ht="12.75" customHeight="1">
      <c r="A30" s="74" t="s">
        <v>124</v>
      </c>
      <c r="B30" s="53"/>
      <c r="C30" s="53"/>
      <c r="D30" s="53"/>
      <c r="E30" s="53"/>
      <c r="F30" s="53"/>
      <c r="G30" s="53"/>
    </row>
    <row r="31" spans="1:7" ht="12.75">
      <c r="A31" s="74"/>
      <c r="B31" s="53"/>
      <c r="C31" s="75"/>
      <c r="D31" s="75"/>
      <c r="E31" s="75"/>
      <c r="F31" s="75"/>
      <c r="G31" s="75"/>
    </row>
    <row r="32" spans="1:7" ht="12.75">
      <c r="A32" s="53"/>
      <c r="B32" s="53"/>
      <c r="C32" s="53"/>
      <c r="D32" s="53"/>
      <c r="E32" s="53"/>
      <c r="F32" s="53"/>
      <c r="G32" s="53"/>
    </row>
    <row r="33" spans="1:7" ht="12.75">
      <c r="A33" s="53"/>
      <c r="B33" s="53"/>
      <c r="C33" s="53"/>
      <c r="D33" s="76"/>
      <c r="E33" s="76"/>
      <c r="F33" s="53"/>
      <c r="G33" s="53"/>
    </row>
    <row r="34" spans="1:7" ht="12.75">
      <c r="A34" s="53"/>
      <c r="B34" s="53"/>
      <c r="C34" s="53"/>
      <c r="D34" s="53"/>
      <c r="E34" s="53"/>
      <c r="F34" s="53"/>
      <c r="G34" s="53"/>
    </row>
    <row r="35" spans="1:7" ht="12.75">
      <c r="A35" s="53"/>
      <c r="B35" s="53"/>
      <c r="C35" s="53"/>
      <c r="D35" s="53"/>
      <c r="E35" s="53"/>
      <c r="F35" s="53"/>
      <c r="G35" s="53"/>
    </row>
    <row r="36" spans="1:7" ht="12.75">
      <c r="A36" s="53"/>
      <c r="B36" s="53"/>
      <c r="C36" s="53"/>
      <c r="D36" s="53"/>
      <c r="E36" s="53"/>
      <c r="F36" s="53"/>
      <c r="G36" s="53"/>
    </row>
    <row r="37" spans="1:7" ht="12.75">
      <c r="A37" s="53"/>
      <c r="B37" s="53"/>
      <c r="C37" s="53"/>
      <c r="D37" s="53"/>
      <c r="E37" s="53"/>
      <c r="F37" s="53"/>
      <c r="G37" s="53"/>
    </row>
    <row r="38" spans="1:7" ht="12.75">
      <c r="A38" s="53"/>
      <c r="B38" s="53"/>
      <c r="C38" s="53"/>
      <c r="D38" s="53"/>
      <c r="E38" s="53"/>
      <c r="F38" s="53"/>
      <c r="G38" s="53"/>
    </row>
    <row r="39" spans="1:7" ht="12.75">
      <c r="A39" s="53"/>
      <c r="B39" s="53"/>
      <c r="C39" s="53"/>
      <c r="D39" s="53"/>
      <c r="E39" s="53"/>
      <c r="F39" s="53"/>
      <c r="G39" s="53"/>
    </row>
    <row r="40" spans="1:7" ht="12.75">
      <c r="A40" s="53"/>
      <c r="B40" s="53"/>
      <c r="C40" s="53"/>
      <c r="D40" s="53"/>
      <c r="E40" s="53"/>
      <c r="F40" s="53"/>
      <c r="G40" s="53"/>
    </row>
    <row r="41" spans="1:7" ht="12.75">
      <c r="A41" s="53"/>
      <c r="B41" s="53"/>
      <c r="C41" s="53"/>
      <c r="D41" s="53"/>
      <c r="E41" s="53"/>
      <c r="F41" s="53"/>
      <c r="G41" s="53"/>
    </row>
    <row r="42" spans="1:7" ht="12.75">
      <c r="A42" s="53"/>
      <c r="B42" s="53"/>
      <c r="C42" s="53"/>
      <c r="D42" s="53"/>
      <c r="E42" s="53"/>
      <c r="F42" s="53"/>
      <c r="G42" s="53"/>
    </row>
    <row r="43" spans="1:7" ht="12.75">
      <c r="A43" s="53"/>
      <c r="B43" s="53"/>
      <c r="C43" s="53"/>
      <c r="D43" s="53"/>
      <c r="E43" s="53"/>
      <c r="F43" s="53"/>
      <c r="G43" s="53"/>
    </row>
    <row r="44" spans="1:7" ht="12.75">
      <c r="A44" s="53"/>
      <c r="B44" s="53"/>
      <c r="C44" s="53"/>
      <c r="D44" s="53"/>
      <c r="E44" s="53"/>
      <c r="F44" s="53"/>
      <c r="G44" s="53"/>
    </row>
    <row r="45" spans="1:7" ht="12.75">
      <c r="A45" s="53"/>
      <c r="B45" s="53"/>
      <c r="C45" s="53"/>
      <c r="D45" s="53"/>
      <c r="E45" s="53"/>
      <c r="F45" s="53"/>
      <c r="G45" s="53"/>
    </row>
    <row r="46" spans="1:7" ht="12.75">
      <c r="A46" s="53"/>
      <c r="B46" s="53"/>
      <c r="C46" s="53"/>
      <c r="D46" s="53"/>
      <c r="E46" s="53"/>
      <c r="F46" s="53"/>
      <c r="G46" s="53"/>
    </row>
    <row r="47" spans="1:7" ht="12.75">
      <c r="A47" s="53"/>
      <c r="B47" s="53"/>
      <c r="C47" s="53"/>
      <c r="D47" s="76"/>
      <c r="E47" s="76"/>
      <c r="F47" s="53"/>
      <c r="G47" s="53"/>
    </row>
    <row r="48" spans="1:7" ht="12.75">
      <c r="A48" s="53"/>
      <c r="B48" s="53"/>
      <c r="C48" s="53"/>
      <c r="D48" s="53"/>
      <c r="E48" s="53"/>
      <c r="F48" s="53"/>
      <c r="G48" s="53"/>
    </row>
    <row r="49" spans="1:7" ht="12.75">
      <c r="A49" s="53"/>
      <c r="B49" s="53"/>
      <c r="C49" s="53"/>
      <c r="D49" s="53"/>
      <c r="E49" s="53"/>
      <c r="F49" s="53"/>
      <c r="G49" s="53"/>
    </row>
    <row r="50" spans="1:7" ht="12.75">
      <c r="A50" s="53"/>
      <c r="B50" s="53"/>
      <c r="C50" s="53"/>
      <c r="D50" s="76"/>
      <c r="E50" s="76"/>
      <c r="F50" s="53"/>
      <c r="G50" s="53"/>
    </row>
    <row r="51" spans="1:7" ht="12.75">
      <c r="A51" s="65"/>
      <c r="B51" s="53"/>
      <c r="C51" s="53"/>
      <c r="D51" s="53"/>
      <c r="E51" s="53"/>
      <c r="F51" s="53"/>
      <c r="G51" s="53"/>
    </row>
    <row r="52" spans="1:7" ht="12.75">
      <c r="A52" s="53"/>
      <c r="B52" s="53"/>
      <c r="C52" s="53"/>
      <c r="D52" s="53"/>
      <c r="E52" s="53"/>
      <c r="F52" s="53"/>
      <c r="G52" s="53"/>
    </row>
    <row r="53" spans="1:7" ht="12.75">
      <c r="A53" s="53"/>
      <c r="B53" s="53"/>
      <c r="C53" s="53"/>
      <c r="D53" s="53"/>
      <c r="E53" s="53"/>
      <c r="F53" s="53"/>
      <c r="G53" s="53"/>
    </row>
  </sheetData>
  <sheetProtection/>
  <mergeCells count="14">
    <mergeCell ref="P4:Q4"/>
    <mergeCell ref="R4:S4"/>
    <mergeCell ref="A3:A4"/>
    <mergeCell ref="A2:S2"/>
    <mergeCell ref="B3:G3"/>
    <mergeCell ref="H3:M3"/>
    <mergeCell ref="N3:S3"/>
    <mergeCell ref="B4:C4"/>
    <mergeCell ref="D4:E4"/>
    <mergeCell ref="F4:G4"/>
    <mergeCell ref="H4:I4"/>
    <mergeCell ref="J4:K4"/>
    <mergeCell ref="L4:M4"/>
    <mergeCell ref="N4:O4"/>
  </mergeCells>
  <printOptions horizontalCentered="1"/>
  <pageMargins left="0.75" right="0.75" top="1" bottom="1" header="0.5" footer="0.5"/>
  <pageSetup horizontalDpi="600" verticalDpi="600" orientation="landscape" scale="90" r:id="rId1"/>
  <headerFooter alignWithMargins="0">
    <oddHeader>&amp;LRed Butte Release
Salt Lake City, Utah&amp;RQuarterly Sampling Summary
November 29th-30th, 2011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87"/>
  <sheetViews>
    <sheetView workbookViewId="0" topLeftCell="A1">
      <selection activeCell="F35" sqref="F35"/>
    </sheetView>
  </sheetViews>
  <sheetFormatPr defaultColWidth="9.140625" defaultRowHeight="12.75"/>
  <cols>
    <col min="1" max="1" width="40.7109375" style="0" customWidth="1"/>
    <col min="2" max="2" width="2.7109375" style="0" customWidth="1"/>
    <col min="3" max="3" width="12.7109375" style="0" customWidth="1"/>
    <col min="4" max="4" width="2.7109375" style="0" customWidth="1"/>
    <col min="5" max="6" width="12.7109375" style="0" customWidth="1"/>
    <col min="8" max="8" width="40.7109375" style="0" customWidth="1"/>
    <col min="9" max="9" width="2.7109375" style="0" customWidth="1"/>
    <col min="10" max="10" width="12.7109375" style="0" customWidth="1"/>
    <col min="11" max="11" width="2.7109375" style="0" customWidth="1"/>
    <col min="12" max="13" width="12.7109375" style="0" customWidth="1"/>
    <col min="15" max="15" width="40.7109375" style="0" customWidth="1"/>
    <col min="16" max="16" width="2.7109375" style="0" customWidth="1"/>
    <col min="17" max="17" width="12.7109375" style="0" customWidth="1"/>
    <col min="18" max="18" width="2.7109375" style="0" customWidth="1"/>
    <col min="19" max="20" width="12.7109375" style="0" customWidth="1"/>
    <col min="22" max="22" width="40.7109375" style="0" customWidth="1"/>
    <col min="23" max="23" width="2.7109375" style="0" customWidth="1"/>
    <col min="24" max="24" width="12.7109375" style="0" customWidth="1"/>
    <col min="25" max="25" width="2.7109375" style="0" customWidth="1"/>
    <col min="26" max="27" width="12.7109375" style="0" customWidth="1"/>
    <col min="29" max="29" width="40.7109375" style="0" customWidth="1"/>
    <col min="30" max="30" width="2.7109375" style="0" customWidth="1"/>
    <col min="31" max="31" width="12.7109375" style="0" customWidth="1"/>
    <col min="32" max="32" width="2.7109375" style="0" customWidth="1"/>
    <col min="33" max="34" width="12.7109375" style="0" customWidth="1"/>
    <col min="36" max="36" width="40.7109375" style="0" customWidth="1"/>
    <col min="37" max="37" width="2.7109375" style="0" customWidth="1"/>
    <col min="38" max="38" width="12.7109375" style="0" customWidth="1"/>
    <col min="39" max="39" width="2.7109375" style="0" customWidth="1"/>
    <col min="40" max="41" width="12.7109375" style="0" customWidth="1"/>
  </cols>
  <sheetData>
    <row r="1" spans="1:41" ht="13.5" thickTop="1">
      <c r="A1" s="22"/>
      <c r="B1" s="23"/>
      <c r="C1" s="23"/>
      <c r="D1" s="23"/>
      <c r="E1" s="23"/>
      <c r="F1" s="24"/>
      <c r="H1" s="22"/>
      <c r="I1" s="23"/>
      <c r="J1" s="23"/>
      <c r="K1" s="23"/>
      <c r="L1" s="23"/>
      <c r="M1" s="24"/>
      <c r="O1" s="22"/>
      <c r="P1" s="23"/>
      <c r="Q1" s="23"/>
      <c r="R1" s="23"/>
      <c r="S1" s="23"/>
      <c r="T1" s="24"/>
      <c r="V1" s="22"/>
      <c r="W1" s="23"/>
      <c r="X1" s="23"/>
      <c r="Y1" s="23"/>
      <c r="Z1" s="23"/>
      <c r="AA1" s="24"/>
      <c r="AC1" s="22"/>
      <c r="AD1" s="23"/>
      <c r="AE1" s="23"/>
      <c r="AF1" s="23"/>
      <c r="AG1" s="23"/>
      <c r="AH1" s="24"/>
      <c r="AJ1" s="22"/>
      <c r="AK1" s="23"/>
      <c r="AL1" s="23"/>
      <c r="AM1" s="23"/>
      <c r="AN1" s="23"/>
      <c r="AO1" s="24"/>
    </row>
    <row r="2" spans="1:41" ht="12.75">
      <c r="A2" s="31" t="s">
        <v>82</v>
      </c>
      <c r="B2" s="25"/>
      <c r="C2" s="25"/>
      <c r="D2" s="25"/>
      <c r="E2" s="25"/>
      <c r="F2" s="26"/>
      <c r="H2" s="31" t="s">
        <v>82</v>
      </c>
      <c r="I2" s="25"/>
      <c r="J2" s="25"/>
      <c r="K2" s="25"/>
      <c r="L2" s="25"/>
      <c r="M2" s="26"/>
      <c r="O2" s="31" t="s">
        <v>83</v>
      </c>
      <c r="P2" s="25"/>
      <c r="Q2" s="25"/>
      <c r="R2" s="25"/>
      <c r="S2" s="25"/>
      <c r="T2" s="26"/>
      <c r="V2" s="31" t="s">
        <v>83</v>
      </c>
      <c r="W2" s="25"/>
      <c r="X2" s="25"/>
      <c r="Y2" s="25"/>
      <c r="Z2" s="25"/>
      <c r="AA2" s="26"/>
      <c r="AC2" s="31" t="s">
        <v>84</v>
      </c>
      <c r="AD2" s="25"/>
      <c r="AE2" s="25"/>
      <c r="AF2" s="25"/>
      <c r="AG2" s="25"/>
      <c r="AH2" s="26"/>
      <c r="AJ2" s="31" t="s">
        <v>85</v>
      </c>
      <c r="AK2" s="25"/>
      <c r="AL2" s="25"/>
      <c r="AM2" s="25"/>
      <c r="AN2" s="25"/>
      <c r="AO2" s="26"/>
    </row>
    <row r="3" spans="1:41" ht="13.5" thickBot="1">
      <c r="A3" s="29" t="s">
        <v>38</v>
      </c>
      <c r="B3" s="27"/>
      <c r="C3" s="27"/>
      <c r="D3" s="27"/>
      <c r="E3" s="27"/>
      <c r="F3" s="28"/>
      <c r="H3" s="29" t="s">
        <v>37</v>
      </c>
      <c r="I3" s="27"/>
      <c r="J3" s="27"/>
      <c r="K3" s="27"/>
      <c r="L3" s="27"/>
      <c r="M3" s="28"/>
      <c r="O3" s="29" t="s">
        <v>38</v>
      </c>
      <c r="P3" s="27"/>
      <c r="Q3" s="27"/>
      <c r="R3" s="27"/>
      <c r="S3" s="27"/>
      <c r="T3" s="28"/>
      <c r="V3" s="29" t="s">
        <v>37</v>
      </c>
      <c r="W3" s="27"/>
      <c r="X3" s="27"/>
      <c r="Y3" s="27"/>
      <c r="Z3" s="27"/>
      <c r="AA3" s="28"/>
      <c r="AC3" s="29" t="s">
        <v>38</v>
      </c>
      <c r="AD3" s="27"/>
      <c r="AE3" s="27"/>
      <c r="AF3" s="27"/>
      <c r="AG3" s="27"/>
      <c r="AH3" s="28"/>
      <c r="AJ3" s="29" t="s">
        <v>37</v>
      </c>
      <c r="AK3" s="27"/>
      <c r="AL3" s="27"/>
      <c r="AM3" s="27"/>
      <c r="AN3" s="27"/>
      <c r="AO3" s="28"/>
    </row>
    <row r="4" spans="1:41" ht="13.5" thickTop="1">
      <c r="A4" s="11"/>
      <c r="B4" s="12"/>
      <c r="C4" s="14" t="s">
        <v>0</v>
      </c>
      <c r="D4" s="12"/>
      <c r="E4" s="13"/>
      <c r="F4" s="14" t="s">
        <v>32</v>
      </c>
      <c r="H4" s="11"/>
      <c r="I4" s="12"/>
      <c r="J4" s="14" t="s">
        <v>0</v>
      </c>
      <c r="K4" s="12"/>
      <c r="L4" s="14" t="s">
        <v>24</v>
      </c>
      <c r="M4" s="14" t="s">
        <v>32</v>
      </c>
      <c r="O4" s="11"/>
      <c r="P4" s="12"/>
      <c r="Q4" s="14" t="s">
        <v>1</v>
      </c>
      <c r="R4" s="12"/>
      <c r="S4" s="13"/>
      <c r="T4" s="14" t="s">
        <v>32</v>
      </c>
      <c r="V4" s="11"/>
      <c r="W4" s="12"/>
      <c r="X4" s="14" t="s">
        <v>1</v>
      </c>
      <c r="Y4" s="12"/>
      <c r="Z4" s="14" t="s">
        <v>24</v>
      </c>
      <c r="AA4" s="14" t="s">
        <v>32</v>
      </c>
      <c r="AC4" s="11"/>
      <c r="AD4" s="12"/>
      <c r="AE4" s="14" t="s">
        <v>6</v>
      </c>
      <c r="AF4" s="12"/>
      <c r="AG4" s="14"/>
      <c r="AH4" s="14" t="s">
        <v>32</v>
      </c>
      <c r="AJ4" s="11"/>
      <c r="AK4" s="12"/>
      <c r="AL4" s="14" t="s">
        <v>6</v>
      </c>
      <c r="AM4" s="12"/>
      <c r="AN4" s="14" t="s">
        <v>24</v>
      </c>
      <c r="AO4" s="14" t="s">
        <v>32</v>
      </c>
    </row>
    <row r="5" spans="1:41" ht="14.25">
      <c r="A5" s="15" t="s">
        <v>33</v>
      </c>
      <c r="B5" s="16"/>
      <c r="C5" s="17" t="s">
        <v>30</v>
      </c>
      <c r="D5" s="16"/>
      <c r="E5" s="17" t="s">
        <v>31</v>
      </c>
      <c r="F5" s="17" t="s">
        <v>34</v>
      </c>
      <c r="H5" s="15" t="s">
        <v>33</v>
      </c>
      <c r="I5" s="16"/>
      <c r="J5" s="17" t="s">
        <v>30</v>
      </c>
      <c r="K5" s="16"/>
      <c r="L5" s="17" t="s">
        <v>120</v>
      </c>
      <c r="M5" s="17" t="s">
        <v>34</v>
      </c>
      <c r="O5" s="15" t="s">
        <v>33</v>
      </c>
      <c r="P5" s="16"/>
      <c r="Q5" s="17" t="s">
        <v>30</v>
      </c>
      <c r="R5" s="16"/>
      <c r="S5" s="17" t="s">
        <v>31</v>
      </c>
      <c r="T5" s="17" t="s">
        <v>34</v>
      </c>
      <c r="V5" s="15" t="s">
        <v>33</v>
      </c>
      <c r="W5" s="16"/>
      <c r="X5" s="17" t="s">
        <v>30</v>
      </c>
      <c r="Y5" s="16"/>
      <c r="Z5" s="17" t="s">
        <v>120</v>
      </c>
      <c r="AA5" s="17" t="s">
        <v>34</v>
      </c>
      <c r="AC5" s="15" t="s">
        <v>33</v>
      </c>
      <c r="AD5" s="16"/>
      <c r="AE5" s="17" t="s">
        <v>30</v>
      </c>
      <c r="AF5" s="16"/>
      <c r="AG5" s="17" t="s">
        <v>31</v>
      </c>
      <c r="AH5" s="17" t="s">
        <v>34</v>
      </c>
      <c r="AJ5" s="15" t="s">
        <v>33</v>
      </c>
      <c r="AK5" s="16"/>
      <c r="AL5" s="17" t="s">
        <v>30</v>
      </c>
      <c r="AM5" s="16"/>
      <c r="AN5" s="17" t="s">
        <v>39</v>
      </c>
      <c r="AO5" s="17" t="s">
        <v>34</v>
      </c>
    </row>
    <row r="6" spans="1:41" ht="13.5" thickBot="1">
      <c r="A6" s="15" t="s">
        <v>35</v>
      </c>
      <c r="B6" s="116"/>
      <c r="C6" s="17"/>
      <c r="D6" s="117"/>
      <c r="E6" s="17"/>
      <c r="F6" s="17" t="s">
        <v>36</v>
      </c>
      <c r="H6" s="18" t="s">
        <v>35</v>
      </c>
      <c r="I6" s="19"/>
      <c r="J6" s="20"/>
      <c r="K6" s="21"/>
      <c r="L6" s="20"/>
      <c r="M6" s="20" t="s">
        <v>36</v>
      </c>
      <c r="O6" s="18" t="s">
        <v>35</v>
      </c>
      <c r="P6" s="19"/>
      <c r="Q6" s="20"/>
      <c r="R6" s="21"/>
      <c r="S6" s="20"/>
      <c r="T6" s="20" t="s">
        <v>36</v>
      </c>
      <c r="V6" s="18" t="s">
        <v>35</v>
      </c>
      <c r="W6" s="19"/>
      <c r="X6" s="20"/>
      <c r="Y6" s="21"/>
      <c r="Z6" s="20"/>
      <c r="AA6" s="20" t="s">
        <v>36</v>
      </c>
      <c r="AC6" s="18" t="s">
        <v>35</v>
      </c>
      <c r="AD6" s="19"/>
      <c r="AE6" s="20"/>
      <c r="AF6" s="21"/>
      <c r="AG6" s="20"/>
      <c r="AH6" s="20" t="s">
        <v>36</v>
      </c>
      <c r="AJ6" s="18" t="s">
        <v>35</v>
      </c>
      <c r="AK6" s="19"/>
      <c r="AL6" s="20"/>
      <c r="AM6" s="21"/>
      <c r="AN6" s="20"/>
      <c r="AO6" s="20" t="s">
        <v>36</v>
      </c>
    </row>
    <row r="7" spans="1:41" ht="13.5" thickTop="1">
      <c r="A7" s="122" t="str">
        <f>'Large Overview'!A4</f>
        <v>TOC mg/kg-dry</v>
      </c>
      <c r="B7" s="140"/>
      <c r="C7" s="190">
        <f>Duplicates!C5</f>
        <v>1800</v>
      </c>
      <c r="D7" s="142"/>
      <c r="E7" s="190">
        <f>Duplicates!O5</f>
        <v>1900</v>
      </c>
      <c r="F7" s="118">
        <f aca="true" t="shared" si="0" ref="F7:F15">(ABS(C7-((C7+E7)/2)))/((C7+E7)/2)*100</f>
        <v>2.7027027027027026</v>
      </c>
      <c r="H7" s="122" t="str">
        <f>'Large Overview'!A4</f>
        <v>TOC mg/kg-dry</v>
      </c>
      <c r="I7" s="37"/>
      <c r="J7" s="190">
        <f>Duplicates!C5</f>
        <v>1800</v>
      </c>
      <c r="K7" s="45"/>
      <c r="L7" s="190">
        <f>Duplicates!I5</f>
        <v>6700</v>
      </c>
      <c r="M7" s="46">
        <f>(ABS(J7-((J7+L7)/2)))/((J7+L7)/2)*100</f>
        <v>57.647058823529406</v>
      </c>
      <c r="O7" s="124" t="str">
        <f>'Large Overview'!A4</f>
        <v>TOC mg/kg-dry</v>
      </c>
      <c r="P7" s="37"/>
      <c r="Q7" s="201">
        <f>Duplicates!E5</f>
        <v>8600</v>
      </c>
      <c r="R7" s="107"/>
      <c r="S7" s="202">
        <f>Duplicates!Q5</f>
        <v>7500</v>
      </c>
      <c r="T7" s="114">
        <f aca="true" t="shared" si="1" ref="T7:T15">(ABS(Q7-((Q7+S7)/2)))/((Q7+S7)/2)*100</f>
        <v>6.832298136645963</v>
      </c>
      <c r="V7" s="124" t="str">
        <f>'Large Overview'!A4</f>
        <v>TOC mg/kg-dry</v>
      </c>
      <c r="W7" s="129"/>
      <c r="X7" s="201">
        <f>Duplicates!E5</f>
        <v>8600</v>
      </c>
      <c r="Y7" s="107"/>
      <c r="Z7" s="201">
        <f>Duplicates!K5</f>
        <v>11050</v>
      </c>
      <c r="AA7" s="132">
        <f aca="true" t="shared" si="2" ref="AA7:AA15">(ABS(X7-((X7+Z7)/2)))/((X7+Z7)/2)*100</f>
        <v>12.46819338422392</v>
      </c>
      <c r="AC7" s="124" t="str">
        <f>'Large Overview'!A4</f>
        <v>TOC mg/kg-dry</v>
      </c>
      <c r="AD7" s="129"/>
      <c r="AE7" s="201" t="str">
        <f>Duplicates!G5</f>
        <v>N/A</v>
      </c>
      <c r="AF7" s="107"/>
      <c r="AG7" s="201" t="str">
        <f>Duplicates!S5</f>
        <v>N/A</v>
      </c>
      <c r="AH7" s="130"/>
      <c r="AJ7" s="124" t="str">
        <f>'Large Overview'!A4</f>
        <v>TOC mg/kg-dry</v>
      </c>
      <c r="AK7" s="129"/>
      <c r="AL7" s="201" t="str">
        <f>Duplicates!G5</f>
        <v>N/A</v>
      </c>
      <c r="AM7" s="107"/>
      <c r="AN7" s="201" t="str">
        <f>Duplicates!M5</f>
        <v>N/A</v>
      </c>
      <c r="AO7" s="130"/>
    </row>
    <row r="8" spans="1:41" ht="12.75">
      <c r="A8" s="102" t="str">
        <f>'Large Overview'!A5</f>
        <v>DRO (mg/kg-dry or mg/L)</v>
      </c>
      <c r="B8" s="141"/>
      <c r="C8" s="191">
        <f>Duplicates!C6</f>
        <v>93.3</v>
      </c>
      <c r="D8" s="119"/>
      <c r="E8" s="191">
        <f>Duplicates!O6</f>
        <v>79.6</v>
      </c>
      <c r="F8" s="120">
        <f t="shared" si="0"/>
        <v>7.923655292076355</v>
      </c>
      <c r="H8" s="102" t="str">
        <f>'Large Overview'!A5</f>
        <v>DRO (mg/kg-dry or mg/L)</v>
      </c>
      <c r="I8" s="36"/>
      <c r="J8" s="191">
        <f>Duplicates!C6</f>
        <v>93.3</v>
      </c>
      <c r="K8" s="43"/>
      <c r="L8" s="191" t="str">
        <f>Duplicates!I6</f>
        <v>NT</v>
      </c>
      <c r="M8" s="46"/>
      <c r="O8" s="125" t="str">
        <f>'Large Overview'!A5</f>
        <v>DRO (mg/kg-dry or mg/L)</v>
      </c>
      <c r="P8" s="127"/>
      <c r="Q8" s="203">
        <f>Duplicates!E6</f>
        <v>85.1</v>
      </c>
      <c r="R8" s="108"/>
      <c r="S8" s="204">
        <f>Duplicates!Q6</f>
        <v>87.1</v>
      </c>
      <c r="T8" s="115">
        <f t="shared" si="1"/>
        <v>1.1614401858304297</v>
      </c>
      <c r="V8" s="125" t="str">
        <f>'Large Overview'!A5</f>
        <v>DRO (mg/kg-dry or mg/L)</v>
      </c>
      <c r="W8" s="131"/>
      <c r="X8" s="203">
        <f>Duplicates!E6</f>
        <v>85.1</v>
      </c>
      <c r="Y8" s="108" t="s">
        <v>40</v>
      </c>
      <c r="Z8" s="203">
        <f>Duplicates!K6</f>
        <v>4</v>
      </c>
      <c r="AA8" s="132">
        <f t="shared" si="2"/>
        <v>91.02132435465768</v>
      </c>
      <c r="AC8" s="125" t="str">
        <f>'Large Overview'!A5</f>
        <v>DRO (mg/kg-dry or mg/L)</v>
      </c>
      <c r="AD8" s="131" t="s">
        <v>40</v>
      </c>
      <c r="AE8" s="213">
        <f>Duplicates!G6</f>
        <v>0.5</v>
      </c>
      <c r="AF8" s="108" t="s">
        <v>40</v>
      </c>
      <c r="AG8" s="213">
        <f>Duplicates!S6</f>
        <v>0.5</v>
      </c>
      <c r="AH8" s="132">
        <f aca="true" t="shared" si="3" ref="AH8:AH15">(ABS(AE8-((AE8+AG8)/2)))/((AE8+AG8)/2)*100</f>
        <v>0</v>
      </c>
      <c r="AJ8" s="125" t="str">
        <f>'Large Overview'!A5</f>
        <v>DRO (mg/kg-dry or mg/L)</v>
      </c>
      <c r="AK8" s="131" t="s">
        <v>40</v>
      </c>
      <c r="AL8" s="213">
        <f>Duplicates!G6</f>
        <v>0.5</v>
      </c>
      <c r="AM8" s="108"/>
      <c r="AN8" s="203" t="str">
        <f>Duplicates!M6</f>
        <v>NT</v>
      </c>
      <c r="AO8" s="132"/>
    </row>
    <row r="9" spans="1:41" ht="12.75">
      <c r="A9" s="102" t="str">
        <f>'Large Overview'!A6</f>
        <v>ORO (mg/kg-dry or mg/L)</v>
      </c>
      <c r="B9" s="141"/>
      <c r="C9" s="191">
        <f>Duplicates!C7</f>
        <v>47.9</v>
      </c>
      <c r="D9" s="119"/>
      <c r="E9" s="191">
        <f>Duplicates!O7</f>
        <v>58.6</v>
      </c>
      <c r="F9" s="120">
        <f t="shared" si="0"/>
        <v>10.046948356807514</v>
      </c>
      <c r="H9" s="102" t="str">
        <f>'Large Overview'!A6</f>
        <v>ORO (mg/kg-dry or mg/L)</v>
      </c>
      <c r="I9" s="36"/>
      <c r="J9" s="191">
        <f>Duplicates!C7</f>
        <v>47.9</v>
      </c>
      <c r="K9" s="43"/>
      <c r="L9" s="191" t="str">
        <f>Duplicates!I7</f>
        <v>NT</v>
      </c>
      <c r="M9" s="46"/>
      <c r="O9" s="125" t="str">
        <f>'Large Overview'!A6</f>
        <v>ORO (mg/kg-dry or mg/L)</v>
      </c>
      <c r="P9" s="127"/>
      <c r="Q9" s="203">
        <f>Duplicates!E7</f>
        <v>39.2</v>
      </c>
      <c r="R9" s="108"/>
      <c r="S9" s="204">
        <f>Duplicates!Q7</f>
        <v>28.7</v>
      </c>
      <c r="T9" s="115">
        <f t="shared" si="1"/>
        <v>15.463917525773194</v>
      </c>
      <c r="V9" s="125" t="str">
        <f>'Large Overview'!A6</f>
        <v>ORO (mg/kg-dry or mg/L)</v>
      </c>
      <c r="W9" s="131"/>
      <c r="X9" s="203">
        <f>Duplicates!E7</f>
        <v>39.2</v>
      </c>
      <c r="Y9" s="108"/>
      <c r="Z9" s="205" t="str">
        <f>Duplicates!K7</f>
        <v>NT</v>
      </c>
      <c r="AA9" s="132"/>
      <c r="AC9" s="125" t="str">
        <f>'Large Overview'!A6</f>
        <v>ORO (mg/kg-dry or mg/L)</v>
      </c>
      <c r="AD9" s="131" t="s">
        <v>40</v>
      </c>
      <c r="AE9" s="213">
        <f>Duplicates!G7</f>
        <v>0.5</v>
      </c>
      <c r="AF9" s="108" t="s">
        <v>40</v>
      </c>
      <c r="AG9" s="213">
        <f>Duplicates!S7</f>
        <v>0.5</v>
      </c>
      <c r="AH9" s="132">
        <f t="shared" si="3"/>
        <v>0</v>
      </c>
      <c r="AJ9" s="125" t="str">
        <f>'Large Overview'!A6</f>
        <v>ORO (mg/kg-dry or mg/L)</v>
      </c>
      <c r="AK9" s="131" t="s">
        <v>40</v>
      </c>
      <c r="AL9" s="213">
        <f>Duplicates!G7</f>
        <v>0.5</v>
      </c>
      <c r="AM9" s="108"/>
      <c r="AN9" s="205" t="str">
        <f>Duplicates!M7</f>
        <v>NT</v>
      </c>
      <c r="AO9" s="132"/>
    </row>
    <row r="10" spans="1:41" ht="12.75">
      <c r="A10" s="102" t="str">
        <f>'Large Overview'!A10</f>
        <v>Benz(a)anthracene (ug/kg-dry or ug/L)</v>
      </c>
      <c r="B10" s="141"/>
      <c r="C10" s="192">
        <f>Duplicates!C8</f>
        <v>47.4</v>
      </c>
      <c r="D10" s="119"/>
      <c r="E10" s="193">
        <f>Duplicates!O8</f>
        <v>112</v>
      </c>
      <c r="F10" s="120">
        <f t="shared" si="0"/>
        <v>40.52697616060226</v>
      </c>
      <c r="H10" s="102" t="str">
        <f>'Large Overview'!A10</f>
        <v>Benz(a)anthracene (ug/kg-dry or ug/L)</v>
      </c>
      <c r="I10" s="36"/>
      <c r="J10" s="191">
        <f>Duplicates!C8</f>
        <v>47.4</v>
      </c>
      <c r="K10" s="41"/>
      <c r="L10" s="191">
        <f>Duplicates!I8</f>
        <v>9.9</v>
      </c>
      <c r="M10" s="46">
        <f aca="true" t="shared" si="4" ref="M10:M18">(ABS(J10-((J10+L10)/2)))/((J10+L10)/2)*100</f>
        <v>65.44502617801048</v>
      </c>
      <c r="O10" s="125" t="str">
        <f>'Large Overview'!A10</f>
        <v>Benz(a)anthracene (ug/kg-dry or ug/L)</v>
      </c>
      <c r="P10" s="127"/>
      <c r="Q10" s="205">
        <f>Duplicates!E8</f>
        <v>149</v>
      </c>
      <c r="R10" s="109"/>
      <c r="S10" s="206">
        <f>Duplicates!Q8</f>
        <v>131</v>
      </c>
      <c r="T10" s="115">
        <f t="shared" si="1"/>
        <v>6.428571428571428</v>
      </c>
      <c r="V10" s="125" t="str">
        <f>'Large Overview'!A10</f>
        <v>Benz(a)anthracene (ug/kg-dry or ug/L)</v>
      </c>
      <c r="W10" s="131"/>
      <c r="X10" s="205">
        <f>Duplicates!E8</f>
        <v>149</v>
      </c>
      <c r="Y10" s="109"/>
      <c r="Z10" s="203">
        <f>Duplicates!K8</f>
        <v>77</v>
      </c>
      <c r="AA10" s="132">
        <f t="shared" si="2"/>
        <v>31.858407079646017</v>
      </c>
      <c r="AC10" s="125" t="str">
        <f>'Large Overview'!A10</f>
        <v>Benz(a)anthracene (ug/kg-dry or ug/L)</v>
      </c>
      <c r="AD10" s="131" t="s">
        <v>40</v>
      </c>
      <c r="AE10" s="213">
        <f>Duplicates!G8</f>
        <v>0.1</v>
      </c>
      <c r="AF10" s="108" t="s">
        <v>40</v>
      </c>
      <c r="AG10" s="213">
        <f>Duplicates!S8</f>
        <v>0.1</v>
      </c>
      <c r="AH10" s="132">
        <f t="shared" si="3"/>
        <v>0</v>
      </c>
      <c r="AJ10" s="125" t="str">
        <f>'Large Overview'!A10</f>
        <v>Benz(a)anthracene (ug/kg-dry or ug/L)</v>
      </c>
      <c r="AK10" s="131" t="s">
        <v>40</v>
      </c>
      <c r="AL10" s="213">
        <f>Duplicates!G8</f>
        <v>0.1</v>
      </c>
      <c r="AM10" s="111" t="s">
        <v>40</v>
      </c>
      <c r="AN10" s="214">
        <f>Duplicates!M8</f>
        <v>0.0098</v>
      </c>
      <c r="AO10" s="132">
        <f aca="true" t="shared" si="5" ref="AO10:AO18">(ABS(AL10-((AL10+AN10)/2)))/((AL10+AN10)/2)*100</f>
        <v>82.14936247723132</v>
      </c>
    </row>
    <row r="11" spans="1:41" ht="12.75">
      <c r="A11" s="102" t="str">
        <f>'Large Overview'!A11</f>
        <v>Benzo(a)pyrene (ug/kg-dry or ug/L)</v>
      </c>
      <c r="B11" s="141"/>
      <c r="C11" s="192">
        <f>Duplicates!C9</f>
        <v>55.2</v>
      </c>
      <c r="D11" s="119"/>
      <c r="E11" s="193">
        <f>Duplicates!O9</f>
        <v>131</v>
      </c>
      <c r="F11" s="120">
        <f t="shared" si="0"/>
        <v>40.70891514500536</v>
      </c>
      <c r="H11" s="102" t="str">
        <f>'Large Overview'!A11</f>
        <v>Benzo(a)pyrene (ug/kg-dry or ug/L)</v>
      </c>
      <c r="I11" s="36"/>
      <c r="J11" s="191">
        <f>Duplicates!C9</f>
        <v>55.2</v>
      </c>
      <c r="K11" s="38"/>
      <c r="L11" s="191">
        <f>Duplicates!I9</f>
        <v>13</v>
      </c>
      <c r="M11" s="46">
        <f t="shared" si="4"/>
        <v>61.87683284457478</v>
      </c>
      <c r="O11" s="125" t="str">
        <f>'Large Overview'!A11</f>
        <v>Benzo(a)pyrene (ug/kg-dry or ug/L)</v>
      </c>
      <c r="P11" s="127"/>
      <c r="Q11" s="205">
        <f>Duplicates!E9</f>
        <v>170</v>
      </c>
      <c r="R11" s="110"/>
      <c r="S11" s="206">
        <f>Duplicates!Q9</f>
        <v>139</v>
      </c>
      <c r="T11" s="115">
        <f t="shared" si="1"/>
        <v>10.032362459546926</v>
      </c>
      <c r="V11" s="125" t="str">
        <f>'Large Overview'!A11</f>
        <v>Benzo(a)pyrene (ug/kg-dry or ug/L)</v>
      </c>
      <c r="W11" s="131"/>
      <c r="X11" s="205">
        <f>Duplicates!E9</f>
        <v>170</v>
      </c>
      <c r="Y11" s="110"/>
      <c r="Z11" s="203">
        <f>Duplicates!K9</f>
        <v>82</v>
      </c>
      <c r="AA11" s="132">
        <f t="shared" si="2"/>
        <v>34.92063492063492</v>
      </c>
      <c r="AC11" s="125" t="str">
        <f>'Large Overview'!A11</f>
        <v>Benzo(a)pyrene (ug/kg-dry or ug/L)</v>
      </c>
      <c r="AD11" s="131" t="s">
        <v>40</v>
      </c>
      <c r="AE11" s="213">
        <f>Duplicates!G9</f>
        <v>0.1</v>
      </c>
      <c r="AF11" s="108" t="s">
        <v>40</v>
      </c>
      <c r="AG11" s="213">
        <f>Duplicates!S9</f>
        <v>0.1</v>
      </c>
      <c r="AH11" s="132">
        <f t="shared" si="3"/>
        <v>0</v>
      </c>
      <c r="AJ11" s="125" t="str">
        <f>'Large Overview'!A11</f>
        <v>Benzo(a)pyrene (ug/kg-dry or ug/L)</v>
      </c>
      <c r="AK11" s="131" t="s">
        <v>40</v>
      </c>
      <c r="AL11" s="213">
        <f>Duplicates!G9</f>
        <v>0.1</v>
      </c>
      <c r="AM11" s="111" t="s">
        <v>40</v>
      </c>
      <c r="AN11" s="214">
        <f>Duplicates!M9</f>
        <v>0.0098</v>
      </c>
      <c r="AO11" s="132">
        <f t="shared" si="5"/>
        <v>82.14936247723132</v>
      </c>
    </row>
    <row r="12" spans="1:41" ht="12.75">
      <c r="A12" s="102" t="str">
        <f>'Large Overview'!A12</f>
        <v>Benzo(b)fluoranthene (ug/kg-dry or ug/L)</v>
      </c>
      <c r="B12" s="141"/>
      <c r="C12" s="192">
        <f>Duplicates!C10</f>
        <v>51.7</v>
      </c>
      <c r="D12" s="119"/>
      <c r="E12" s="193">
        <f>Duplicates!O10</f>
        <v>140</v>
      </c>
      <c r="F12" s="120">
        <f t="shared" si="0"/>
        <v>46.06155451225873</v>
      </c>
      <c r="H12" s="102" t="str">
        <f>'Large Overview'!A12</f>
        <v>Benzo(b)fluoranthene (ug/kg-dry or ug/L)</v>
      </c>
      <c r="I12" s="36"/>
      <c r="J12" s="191">
        <f>Duplicates!C10</f>
        <v>51.7</v>
      </c>
      <c r="K12" s="42"/>
      <c r="L12" s="191">
        <f>Duplicates!I10</f>
        <v>14</v>
      </c>
      <c r="M12" s="46">
        <f t="shared" si="4"/>
        <v>57.3820395738204</v>
      </c>
      <c r="O12" s="125" t="str">
        <f>'Large Overview'!A12</f>
        <v>Benzo(b)fluoranthene (ug/kg-dry or ug/L)</v>
      </c>
      <c r="P12" s="127"/>
      <c r="Q12" s="205">
        <f>Duplicates!E10</f>
        <v>186</v>
      </c>
      <c r="R12" s="111"/>
      <c r="S12" s="206">
        <f>Duplicates!Q10</f>
        <v>175</v>
      </c>
      <c r="T12" s="115">
        <f t="shared" si="1"/>
        <v>3.0470914127423825</v>
      </c>
      <c r="V12" s="125" t="str">
        <f>'Large Overview'!A12</f>
        <v>Benzo(b)fluoranthene (ug/kg-dry or ug/L)</v>
      </c>
      <c r="W12" s="131"/>
      <c r="X12" s="205">
        <f>Duplicates!E10</f>
        <v>186</v>
      </c>
      <c r="Y12" s="111"/>
      <c r="Z12" s="203">
        <f>Duplicates!K10</f>
        <v>120</v>
      </c>
      <c r="AA12" s="132">
        <f t="shared" si="2"/>
        <v>21.568627450980394</v>
      </c>
      <c r="AC12" s="125" t="str">
        <f>'Large Overview'!A12</f>
        <v>Benzo(b)fluoranthene (ug/kg-dry or ug/L)</v>
      </c>
      <c r="AD12" s="131" t="s">
        <v>40</v>
      </c>
      <c r="AE12" s="213">
        <f>Duplicates!G10</f>
        <v>0.1</v>
      </c>
      <c r="AF12" s="108" t="s">
        <v>40</v>
      </c>
      <c r="AG12" s="213">
        <f>Duplicates!S10</f>
        <v>0.1</v>
      </c>
      <c r="AH12" s="132">
        <f t="shared" si="3"/>
        <v>0</v>
      </c>
      <c r="AJ12" s="125" t="str">
        <f>'Large Overview'!A12</f>
        <v>Benzo(b)fluoranthene (ug/kg-dry or ug/L)</v>
      </c>
      <c r="AK12" s="131" t="s">
        <v>40</v>
      </c>
      <c r="AL12" s="213">
        <f>Duplicates!G10</f>
        <v>0.1</v>
      </c>
      <c r="AM12" s="111" t="s">
        <v>40</v>
      </c>
      <c r="AN12" s="214">
        <f>Duplicates!M10</f>
        <v>0.0098</v>
      </c>
      <c r="AO12" s="132">
        <f t="shared" si="5"/>
        <v>82.14936247723132</v>
      </c>
    </row>
    <row r="13" spans="1:41" ht="12.75">
      <c r="A13" s="102" t="str">
        <f>'Large Overview'!A13</f>
        <v>Benzo(g,h,i)perylene (ug/kg-dry or ug/L)</v>
      </c>
      <c r="B13" s="141"/>
      <c r="C13" s="192">
        <f>Duplicates!C11</f>
        <v>39.7</v>
      </c>
      <c r="D13" s="119" t="s">
        <v>40</v>
      </c>
      <c r="E13" s="191">
        <f>Duplicates!O11</f>
        <v>12.6</v>
      </c>
      <c r="F13" s="120">
        <f t="shared" si="0"/>
        <v>51.816443594646266</v>
      </c>
      <c r="H13" s="102" t="str">
        <f>'Large Overview'!A13</f>
        <v>Benzo(g,h,i)perylene (ug/kg-dry or ug/L)</v>
      </c>
      <c r="I13" s="36"/>
      <c r="J13" s="191">
        <f>Duplicates!C11</f>
        <v>39.7</v>
      </c>
      <c r="K13" s="38"/>
      <c r="L13" s="191">
        <f>Duplicates!I11</f>
        <v>9.9</v>
      </c>
      <c r="M13" s="46">
        <f t="shared" si="4"/>
        <v>60.08064516129033</v>
      </c>
      <c r="O13" s="125" t="str">
        <f>'Large Overview'!A13</f>
        <v>Benzo(g,h,i)perylene (ug/kg-dry or ug/L)</v>
      </c>
      <c r="P13" s="127"/>
      <c r="Q13" s="203">
        <f>Duplicates!E11</f>
        <v>33.7</v>
      </c>
      <c r="R13" s="110"/>
      <c r="S13" s="204">
        <f>Duplicates!Q11</f>
        <v>26.9</v>
      </c>
      <c r="T13" s="115">
        <f t="shared" si="1"/>
        <v>11.221122112211228</v>
      </c>
      <c r="V13" s="125" t="str">
        <f>'Large Overview'!A13</f>
        <v>Benzo(g,h,i)perylene (ug/kg-dry or ug/L)</v>
      </c>
      <c r="W13" s="131"/>
      <c r="X13" s="203">
        <f>Duplicates!E11</f>
        <v>33.7</v>
      </c>
      <c r="Y13" s="110"/>
      <c r="Z13" s="203">
        <f>Duplicates!K11</f>
        <v>36</v>
      </c>
      <c r="AA13" s="132">
        <f t="shared" si="2"/>
        <v>3.29985652797704</v>
      </c>
      <c r="AC13" s="125" t="str">
        <f>'Large Overview'!A13</f>
        <v>Benzo(g,h,i)perylene (ug/kg-dry or ug/L)</v>
      </c>
      <c r="AD13" s="131" t="s">
        <v>40</v>
      </c>
      <c r="AE13" s="213">
        <f>Duplicates!G11</f>
        <v>0.1</v>
      </c>
      <c r="AF13" s="108" t="s">
        <v>40</v>
      </c>
      <c r="AG13" s="213">
        <f>Duplicates!S11</f>
        <v>0.1</v>
      </c>
      <c r="AH13" s="132">
        <f t="shared" si="3"/>
        <v>0</v>
      </c>
      <c r="AJ13" s="125" t="str">
        <f>'Large Overview'!A13</f>
        <v>Benzo(g,h,i)perylene (ug/kg-dry or ug/L)</v>
      </c>
      <c r="AK13" s="131" t="s">
        <v>40</v>
      </c>
      <c r="AL13" s="213">
        <f>Duplicates!G11</f>
        <v>0.1</v>
      </c>
      <c r="AM13" s="111" t="s">
        <v>40</v>
      </c>
      <c r="AN13" s="214">
        <f>Duplicates!M11</f>
        <v>0.0098</v>
      </c>
      <c r="AO13" s="132">
        <f t="shared" si="5"/>
        <v>82.14936247723132</v>
      </c>
    </row>
    <row r="14" spans="1:41" ht="12.75">
      <c r="A14" s="102" t="str">
        <f>'Large Overview'!A14</f>
        <v>Benzo(k)fluoranthene (ug/kg-dry or ug/L)</v>
      </c>
      <c r="B14" s="141" t="s">
        <v>40</v>
      </c>
      <c r="C14" s="192">
        <f>Duplicates!C12</f>
        <v>12.9</v>
      </c>
      <c r="D14" s="119"/>
      <c r="E14" s="191">
        <f>Duplicates!O12</f>
        <v>55.2</v>
      </c>
      <c r="F14" s="120">
        <f t="shared" si="0"/>
        <v>62.11453744493392</v>
      </c>
      <c r="H14" s="102" t="str">
        <f>'Large Overview'!A14</f>
        <v>Benzo(k)fluoranthene (ug/kg-dry or ug/L)</v>
      </c>
      <c r="I14" s="36" t="s">
        <v>40</v>
      </c>
      <c r="J14" s="191">
        <f>Duplicates!C12</f>
        <v>12.9</v>
      </c>
      <c r="K14" s="39" t="s">
        <v>40</v>
      </c>
      <c r="L14" s="194">
        <f>Duplicates!I12</f>
        <v>6.7</v>
      </c>
      <c r="M14" s="46">
        <f t="shared" si="4"/>
        <v>31.632653061224485</v>
      </c>
      <c r="O14" s="125" t="str">
        <f>'Large Overview'!A14</f>
        <v>Benzo(k)fluoranthene (ug/kg-dry or ug/L)</v>
      </c>
      <c r="P14" s="127"/>
      <c r="Q14" s="203">
        <f>Duplicates!E12</f>
        <v>78.8</v>
      </c>
      <c r="R14" s="111"/>
      <c r="S14" s="204">
        <f>Duplicates!Q12</f>
        <v>71.3</v>
      </c>
      <c r="T14" s="115">
        <f t="shared" si="1"/>
        <v>4.996668887408394</v>
      </c>
      <c r="V14" s="125" t="str">
        <f>'Large Overview'!A14</f>
        <v>Benzo(k)fluoranthene (ug/kg-dry or ug/L)</v>
      </c>
      <c r="W14" s="131"/>
      <c r="X14" s="203">
        <f>Duplicates!E12</f>
        <v>78.8</v>
      </c>
      <c r="Y14" s="112"/>
      <c r="Z14" s="203">
        <f>Duplicates!K12</f>
        <v>48</v>
      </c>
      <c r="AA14" s="132">
        <f t="shared" si="2"/>
        <v>24.290220820189273</v>
      </c>
      <c r="AC14" s="125" t="str">
        <f>'Large Overview'!A14</f>
        <v>Benzo(k)fluoranthene (ug/kg-dry or ug/L)</v>
      </c>
      <c r="AD14" s="131" t="s">
        <v>40</v>
      </c>
      <c r="AE14" s="213">
        <f>Duplicates!G12</f>
        <v>0.1</v>
      </c>
      <c r="AF14" s="108" t="s">
        <v>40</v>
      </c>
      <c r="AG14" s="213">
        <f>Duplicates!S12</f>
        <v>0.1</v>
      </c>
      <c r="AH14" s="132">
        <f t="shared" si="3"/>
        <v>0</v>
      </c>
      <c r="AJ14" s="125" t="str">
        <f>'Large Overview'!A14</f>
        <v>Benzo(k)fluoranthene (ug/kg-dry or ug/L)</v>
      </c>
      <c r="AK14" s="131" t="s">
        <v>40</v>
      </c>
      <c r="AL14" s="213">
        <f>Duplicates!G12</f>
        <v>0.1</v>
      </c>
      <c r="AM14" s="111" t="s">
        <v>40</v>
      </c>
      <c r="AN14" s="214">
        <f>Duplicates!M12</f>
        <v>0.0098</v>
      </c>
      <c r="AO14" s="132">
        <f t="shared" si="5"/>
        <v>82.14936247723132</v>
      </c>
    </row>
    <row r="15" spans="1:41" ht="12.75">
      <c r="A15" s="102" t="str">
        <f>'Large Overview'!A15</f>
        <v>Chrysene (ug/kg-dry or ug/L)</v>
      </c>
      <c r="B15" s="141"/>
      <c r="C15" s="192">
        <f>Duplicates!C13</f>
        <v>45.7</v>
      </c>
      <c r="D15" s="119"/>
      <c r="E15" s="193">
        <f>Duplicates!O13</f>
        <v>99.6</v>
      </c>
      <c r="F15" s="120">
        <f t="shared" si="0"/>
        <v>37.0956641431521</v>
      </c>
      <c r="H15" s="102" t="str">
        <f>'Large Overview'!A15</f>
        <v>Chrysene (ug/kg-dry or ug/L)</v>
      </c>
      <c r="I15" s="36"/>
      <c r="J15" s="191">
        <f>Duplicates!C13</f>
        <v>45.7</v>
      </c>
      <c r="K15" s="42"/>
      <c r="L15" s="191">
        <f>Duplicates!I13</f>
        <v>25</v>
      </c>
      <c r="M15" s="46">
        <f t="shared" si="4"/>
        <v>29.27864214992928</v>
      </c>
      <c r="O15" s="125" t="str">
        <f>'Large Overview'!A15</f>
        <v>Chrysene (ug/kg-dry or ug/L)</v>
      </c>
      <c r="P15" s="127"/>
      <c r="Q15" s="205">
        <f>Duplicates!E13</f>
        <v>136</v>
      </c>
      <c r="R15" s="110"/>
      <c r="S15" s="206">
        <f>Duplicates!Q13</f>
        <v>126</v>
      </c>
      <c r="T15" s="115">
        <f t="shared" si="1"/>
        <v>3.816793893129771</v>
      </c>
      <c r="V15" s="125" t="str">
        <f>'Large Overview'!A15</f>
        <v>Chrysene (ug/kg-dry or ug/L)</v>
      </c>
      <c r="W15" s="131"/>
      <c r="X15" s="205">
        <f>Duplicates!E13</f>
        <v>136</v>
      </c>
      <c r="Y15" s="111"/>
      <c r="Z15" s="205">
        <f>Duplicates!K13</f>
        <v>100</v>
      </c>
      <c r="AA15" s="132">
        <f t="shared" si="2"/>
        <v>15.254237288135593</v>
      </c>
      <c r="AC15" s="125" t="str">
        <f>'Large Overview'!A15</f>
        <v>Chrysene (ug/kg-dry or ug/L)</v>
      </c>
      <c r="AD15" s="131" t="s">
        <v>40</v>
      </c>
      <c r="AE15" s="213">
        <f>Duplicates!G13</f>
        <v>0.1</v>
      </c>
      <c r="AF15" s="108" t="s">
        <v>40</v>
      </c>
      <c r="AG15" s="213">
        <f>Duplicates!S13</f>
        <v>0.1</v>
      </c>
      <c r="AH15" s="132">
        <f t="shared" si="3"/>
        <v>0</v>
      </c>
      <c r="AJ15" s="125" t="str">
        <f>'Large Overview'!A15</f>
        <v>Chrysene (ug/kg-dry or ug/L)</v>
      </c>
      <c r="AK15" s="131" t="s">
        <v>40</v>
      </c>
      <c r="AL15" s="213">
        <f>Duplicates!G13</f>
        <v>0.1</v>
      </c>
      <c r="AM15" s="111" t="s">
        <v>40</v>
      </c>
      <c r="AN15" s="214">
        <f>Duplicates!M13</f>
        <v>0.0098</v>
      </c>
      <c r="AO15" s="132">
        <f t="shared" si="5"/>
        <v>82.14936247723132</v>
      </c>
    </row>
    <row r="16" spans="1:41" ht="12.75">
      <c r="A16" s="102" t="str">
        <f>'Large Overview'!A16</f>
        <v>Dibenz(a,h)anthracene (ug/kg-dry or ug/L)</v>
      </c>
      <c r="B16" s="197" t="s">
        <v>40</v>
      </c>
      <c r="C16" s="192">
        <f>Duplicates!C14</f>
        <v>440</v>
      </c>
      <c r="D16" s="119" t="s">
        <v>40</v>
      </c>
      <c r="E16" s="193">
        <f>Duplicates!O14</f>
        <v>427</v>
      </c>
      <c r="F16" s="120">
        <f aca="true" t="shared" si="6" ref="F16:F28">(ABS(C16-((C16+E16)/2)))/((C16+E16)/2)*100</f>
        <v>1.4994232987312572</v>
      </c>
      <c r="H16" s="102" t="str">
        <f>'Large Overview'!A16</f>
        <v>Dibenz(a,h)anthracene (ug/kg-dry or ug/L)</v>
      </c>
      <c r="I16" s="36" t="s">
        <v>40</v>
      </c>
      <c r="J16" s="191">
        <f>Duplicates!C14</f>
        <v>440</v>
      </c>
      <c r="K16" s="42" t="s">
        <v>40</v>
      </c>
      <c r="L16" s="194">
        <f>Duplicates!I14</f>
        <v>6.7</v>
      </c>
      <c r="M16" s="46">
        <f t="shared" si="4"/>
        <v>97.00022386389075</v>
      </c>
      <c r="O16" s="125" t="str">
        <f>'Large Overview'!A16</f>
        <v>Dibenz(a,h)anthracene (ug/kg-dry or ug/L)</v>
      </c>
      <c r="P16" s="127" t="s">
        <v>40</v>
      </c>
      <c r="Q16" s="205">
        <f>Duplicates!E14</f>
        <v>452</v>
      </c>
      <c r="R16" s="110" t="s">
        <v>40</v>
      </c>
      <c r="S16" s="206">
        <f>Duplicates!Q14</f>
        <v>428</v>
      </c>
      <c r="T16" s="115">
        <f aca="true" t="shared" si="7" ref="T16:T28">(ABS(Q16-((Q16+S16)/2)))/((Q16+S16)/2)*100</f>
        <v>2.727272727272727</v>
      </c>
      <c r="V16" s="125" t="str">
        <f>'Large Overview'!A16</f>
        <v>Dibenz(a,h)anthracene (ug/kg-dry or ug/L)</v>
      </c>
      <c r="W16" s="131" t="s">
        <v>40</v>
      </c>
      <c r="X16" s="205">
        <f>Duplicates!E14</f>
        <v>452</v>
      </c>
      <c r="Y16" s="111"/>
      <c r="Z16" s="207">
        <f>Duplicates!K14</f>
        <v>9.9</v>
      </c>
      <c r="AA16" s="132">
        <f aca="true" t="shared" si="8" ref="AA16:AA21">(ABS(X16-((X16+Z16)/2)))/((X16+Z16)/2)*100</f>
        <v>95.71335786966877</v>
      </c>
      <c r="AC16" s="125" t="str">
        <f>'Large Overview'!A16</f>
        <v>Dibenz(a,h)anthracene (ug/kg-dry or ug/L)</v>
      </c>
      <c r="AD16" s="131" t="s">
        <v>40</v>
      </c>
      <c r="AE16" s="213">
        <f>Duplicates!G14</f>
        <v>10</v>
      </c>
      <c r="AF16" s="108" t="s">
        <v>40</v>
      </c>
      <c r="AG16" s="213">
        <f>Duplicates!S14</f>
        <v>10</v>
      </c>
      <c r="AH16" s="132">
        <f aca="true" t="shared" si="9" ref="AH16:AH28">(ABS(AE16-((AE16+AG16)/2)))/((AE16+AG16)/2)*100</f>
        <v>0</v>
      </c>
      <c r="AJ16" s="125" t="str">
        <f>'Large Overview'!A16</f>
        <v>Dibenz(a,h)anthracene (ug/kg-dry or ug/L)</v>
      </c>
      <c r="AK16" s="131" t="s">
        <v>40</v>
      </c>
      <c r="AL16" s="207">
        <f>Duplicates!G14</f>
        <v>10</v>
      </c>
      <c r="AM16" s="111" t="s">
        <v>40</v>
      </c>
      <c r="AN16" s="214">
        <f>Duplicates!M14</f>
        <v>0.0098</v>
      </c>
      <c r="AO16" s="132">
        <f t="shared" si="5"/>
        <v>99.80419189194589</v>
      </c>
    </row>
    <row r="17" spans="1:41" ht="12.75">
      <c r="A17" s="102" t="str">
        <f>'Large Overview'!A17</f>
        <v>Fluoranthene (ug/kg-dry or ug/L)</v>
      </c>
      <c r="B17" s="141"/>
      <c r="C17" s="192">
        <f>Duplicates!C15</f>
        <v>56.1</v>
      </c>
      <c r="D17" s="119"/>
      <c r="E17" s="193">
        <f>Duplicates!O15</f>
        <v>151</v>
      </c>
      <c r="F17" s="120">
        <f t="shared" si="6"/>
        <v>45.82327378078222</v>
      </c>
      <c r="H17" s="102" t="str">
        <f>'Large Overview'!A17</f>
        <v>Fluoranthene (ug/kg-dry or ug/L)</v>
      </c>
      <c r="I17" s="36"/>
      <c r="J17" s="191">
        <f>Duplicates!C15</f>
        <v>56.1</v>
      </c>
      <c r="K17" s="42"/>
      <c r="L17" s="191">
        <f>Duplicates!I15</f>
        <v>11</v>
      </c>
      <c r="M17" s="46">
        <f t="shared" si="4"/>
        <v>67.21311475409838</v>
      </c>
      <c r="O17" s="125" t="str">
        <f>'Large Overview'!A17</f>
        <v>Fluoranthene (ug/kg-dry or ug/L)</v>
      </c>
      <c r="P17" s="127"/>
      <c r="Q17" s="205">
        <f>Duplicates!E15</f>
        <v>244</v>
      </c>
      <c r="R17" s="111"/>
      <c r="S17" s="206">
        <f>Duplicates!Q15</f>
        <v>224</v>
      </c>
      <c r="T17" s="115">
        <f t="shared" si="7"/>
        <v>4.273504273504273</v>
      </c>
      <c r="V17" s="125" t="str">
        <f>'Large Overview'!A17</f>
        <v>Fluoranthene (ug/kg-dry or ug/L)</v>
      </c>
      <c r="W17" s="131"/>
      <c r="X17" s="205">
        <f>Duplicates!E15</f>
        <v>244</v>
      </c>
      <c r="Y17" s="111"/>
      <c r="Z17" s="203">
        <f>Duplicates!K15</f>
        <v>170</v>
      </c>
      <c r="AA17" s="132">
        <f t="shared" si="8"/>
        <v>17.874396135265698</v>
      </c>
      <c r="AC17" s="125" t="str">
        <f>'Large Overview'!A17</f>
        <v>Fluoranthene (ug/kg-dry or ug/L)</v>
      </c>
      <c r="AD17" s="131" t="s">
        <v>40</v>
      </c>
      <c r="AE17" s="213">
        <f>Duplicates!G15</f>
        <v>0.1</v>
      </c>
      <c r="AF17" s="108" t="s">
        <v>40</v>
      </c>
      <c r="AG17" s="213">
        <f>Duplicates!S15</f>
        <v>0.1</v>
      </c>
      <c r="AH17" s="132">
        <f t="shared" si="9"/>
        <v>0</v>
      </c>
      <c r="AJ17" s="125" t="str">
        <f>'Large Overview'!A17</f>
        <v>Fluoranthene (ug/kg-dry or ug/L)</v>
      </c>
      <c r="AK17" s="131" t="s">
        <v>40</v>
      </c>
      <c r="AL17" s="213">
        <f>Duplicates!G15</f>
        <v>0.1</v>
      </c>
      <c r="AM17" s="111" t="s">
        <v>40</v>
      </c>
      <c r="AN17" s="214">
        <f>Duplicates!M15</f>
        <v>0.0098</v>
      </c>
      <c r="AO17" s="132">
        <f t="shared" si="5"/>
        <v>82.14936247723132</v>
      </c>
    </row>
    <row r="18" spans="1:41" ht="12.75">
      <c r="A18" s="102" t="str">
        <f>'Large Overview'!A18</f>
        <v>Indeno(1,2,3-cd)pyrene (ug/kg-dry or ug/L)</v>
      </c>
      <c r="B18" s="141"/>
      <c r="C18" s="192">
        <f>Duplicates!C16</f>
        <v>43.1</v>
      </c>
      <c r="D18" s="119"/>
      <c r="E18" s="191">
        <f>Duplicates!O16</f>
        <v>77</v>
      </c>
      <c r="F18" s="120">
        <f t="shared" si="6"/>
        <v>28.226477935054117</v>
      </c>
      <c r="H18" s="102" t="str">
        <f>'Large Overview'!A18</f>
        <v>Indeno(1,2,3-cd)pyrene (ug/kg-dry or ug/L)</v>
      </c>
      <c r="I18" s="36"/>
      <c r="J18" s="191">
        <f>Duplicates!C16</f>
        <v>43.1</v>
      </c>
      <c r="K18" s="43" t="s">
        <v>40</v>
      </c>
      <c r="L18" s="194">
        <f>Duplicates!I16</f>
        <v>6.7</v>
      </c>
      <c r="M18" s="46">
        <f t="shared" si="4"/>
        <v>73.09236947791163</v>
      </c>
      <c r="O18" s="125" t="str">
        <f>'Large Overview'!A18</f>
        <v>Indeno(1,2,3-cd)pyrene (ug/kg-dry or ug/L)</v>
      </c>
      <c r="P18" s="127"/>
      <c r="Q18" s="205">
        <f>Duplicates!E16</f>
        <v>107</v>
      </c>
      <c r="R18" s="110"/>
      <c r="S18" s="204">
        <f>Duplicates!Q16</f>
        <v>89.8</v>
      </c>
      <c r="T18" s="115">
        <f t="shared" si="7"/>
        <v>8.739837398373977</v>
      </c>
      <c r="V18" s="125" t="str">
        <f>'Large Overview'!A18</f>
        <v>Indeno(1,2,3-cd)pyrene (ug/kg-dry or ug/L)</v>
      </c>
      <c r="W18" s="131"/>
      <c r="X18" s="205">
        <f>Duplicates!E16</f>
        <v>107</v>
      </c>
      <c r="Y18" s="108"/>
      <c r="Z18" s="203">
        <f>Duplicates!K16</f>
        <v>29</v>
      </c>
      <c r="AA18" s="132">
        <f t="shared" si="8"/>
        <v>57.35294117647059</v>
      </c>
      <c r="AC18" s="125" t="str">
        <f>'Large Overview'!A18</f>
        <v>Indeno(1,2,3-cd)pyrene (ug/kg-dry or ug/L)</v>
      </c>
      <c r="AD18" s="131" t="s">
        <v>40</v>
      </c>
      <c r="AE18" s="213">
        <f>Duplicates!G16</f>
        <v>0.1</v>
      </c>
      <c r="AF18" s="108" t="s">
        <v>40</v>
      </c>
      <c r="AG18" s="213">
        <f>Duplicates!S16</f>
        <v>0.1</v>
      </c>
      <c r="AH18" s="132">
        <f t="shared" si="9"/>
        <v>0</v>
      </c>
      <c r="AJ18" s="125" t="str">
        <f>'Large Overview'!A18</f>
        <v>Indeno(1,2,3-cd)pyrene (ug/kg-dry or ug/L)</v>
      </c>
      <c r="AK18" s="131" t="s">
        <v>40</v>
      </c>
      <c r="AL18" s="213">
        <f>Duplicates!G16</f>
        <v>0.1</v>
      </c>
      <c r="AM18" s="111" t="s">
        <v>40</v>
      </c>
      <c r="AN18" s="214">
        <f>Duplicates!M16</f>
        <v>0.0098</v>
      </c>
      <c r="AO18" s="132">
        <f t="shared" si="5"/>
        <v>82.14936247723132</v>
      </c>
    </row>
    <row r="19" spans="1:41" ht="12.75">
      <c r="A19" s="102" t="str">
        <f>'Large Overview'!A19</f>
        <v>Naphthalene (ug/kg-dry or ug/L)</v>
      </c>
      <c r="B19" s="141" t="s">
        <v>40</v>
      </c>
      <c r="C19" s="192">
        <f>Duplicates!C17</f>
        <v>2.56</v>
      </c>
      <c r="D19" s="119" t="s">
        <v>40</v>
      </c>
      <c r="E19" s="194">
        <f>Duplicates!O17</f>
        <v>2.49</v>
      </c>
      <c r="F19" s="120">
        <f t="shared" si="6"/>
        <v>1.386138613861374</v>
      </c>
      <c r="H19" s="102" t="str">
        <f>'Large Overview'!A19</f>
        <v>Naphthalene (ug/kg-dry or ug/L)</v>
      </c>
      <c r="I19" s="36" t="s">
        <v>40</v>
      </c>
      <c r="J19" s="194">
        <f>Duplicates!C17</f>
        <v>2.56</v>
      </c>
      <c r="K19" s="43" t="s">
        <v>40</v>
      </c>
      <c r="L19" s="194">
        <f>Duplicates!I17</f>
        <v>1</v>
      </c>
      <c r="M19" s="46">
        <f>(ABS(J19-((J19+L19)/2)))/((J19+L19)/2)*100</f>
        <v>43.82022471910113</v>
      </c>
      <c r="O19" s="125" t="str">
        <f>'Large Overview'!A19</f>
        <v>Naphthalene (ug/kg-dry or ug/L)</v>
      </c>
      <c r="P19" s="127" t="s">
        <v>40</v>
      </c>
      <c r="Q19" s="207">
        <f>Duplicates!E17</f>
        <v>2.63</v>
      </c>
      <c r="R19" s="110" t="s">
        <v>40</v>
      </c>
      <c r="S19" s="208">
        <f>Duplicates!Q17</f>
        <v>2.54</v>
      </c>
      <c r="T19" s="115">
        <f t="shared" si="7"/>
        <v>1.7408123791102486</v>
      </c>
      <c r="V19" s="125" t="str">
        <f>'Large Overview'!A19</f>
        <v>Naphthalene (ug/kg-dry or ug/L)</v>
      </c>
      <c r="W19" s="131" t="s">
        <v>40</v>
      </c>
      <c r="X19" s="207">
        <f>Duplicates!E17</f>
        <v>2.63</v>
      </c>
      <c r="Y19" s="108" t="s">
        <v>40</v>
      </c>
      <c r="Z19" s="207">
        <f>Duplicates!K17</f>
        <v>1</v>
      </c>
      <c r="AA19" s="132">
        <f t="shared" si="8"/>
        <v>44.90358126721763</v>
      </c>
      <c r="AC19" s="125" t="str">
        <f>'Large Overview'!A19</f>
        <v>Naphthalene (ug/kg-dry or ug/L)</v>
      </c>
      <c r="AD19" s="131" t="s">
        <v>40</v>
      </c>
      <c r="AE19" s="213">
        <f>Duplicates!G17</f>
        <v>2</v>
      </c>
      <c r="AF19" s="108" t="s">
        <v>40</v>
      </c>
      <c r="AG19" s="213">
        <f>Duplicates!S17</f>
        <v>2</v>
      </c>
      <c r="AH19" s="132">
        <f t="shared" si="9"/>
        <v>0</v>
      </c>
      <c r="AJ19" s="125" t="str">
        <f>'Large Overview'!A19</f>
        <v>Naphthalene (ug/kg-dry or ug/L)</v>
      </c>
      <c r="AK19" s="131" t="s">
        <v>40</v>
      </c>
      <c r="AL19" s="207">
        <f>Duplicates!G17</f>
        <v>2</v>
      </c>
      <c r="AM19" s="111"/>
      <c r="AN19" s="213">
        <f>Duplicates!M17</f>
        <v>0.04</v>
      </c>
      <c r="AO19" s="132">
        <f>(ABS(AL19-((AL19+AN19)/2)))/((AL19+AN19)/2)*100</f>
        <v>96.078431372549</v>
      </c>
    </row>
    <row r="20" spans="1:41" ht="12.75">
      <c r="A20" s="102" t="str">
        <f>'Large Overview'!A20</f>
        <v>Phenanthrene (ug/kg-dry or ug/L)</v>
      </c>
      <c r="B20" s="141" t="s">
        <v>40</v>
      </c>
      <c r="C20" s="192">
        <f>Duplicates!C18</f>
        <v>12.9</v>
      </c>
      <c r="D20" s="119"/>
      <c r="E20" s="191">
        <f>Duplicates!O18</f>
        <v>48.5</v>
      </c>
      <c r="F20" s="120">
        <f t="shared" si="6"/>
        <v>57.980456026058626</v>
      </c>
      <c r="H20" s="102" t="str">
        <f>'Large Overview'!A20</f>
        <v>Phenanthrene (ug/kg-dry or ug/L)</v>
      </c>
      <c r="I20" s="36" t="s">
        <v>40</v>
      </c>
      <c r="J20" s="191">
        <f>Duplicates!C18</f>
        <v>12.9</v>
      </c>
      <c r="K20" s="40"/>
      <c r="L20" s="194">
        <f>Duplicates!I18</f>
        <v>6.7</v>
      </c>
      <c r="M20" s="46">
        <f>(ABS(J20-((J20+L20)/2)))/((J20+L20)/2)*100</f>
        <v>31.632653061224485</v>
      </c>
      <c r="O20" s="125" t="str">
        <f>'Large Overview'!A20</f>
        <v>Phenanthrene (ug/kg-dry or ug/L)</v>
      </c>
      <c r="P20" s="127"/>
      <c r="Q20" s="205">
        <f>Duplicates!E18</f>
        <v>102</v>
      </c>
      <c r="R20" s="111"/>
      <c r="S20" s="204">
        <f>Duplicates!Q18</f>
        <v>79.7</v>
      </c>
      <c r="T20" s="115">
        <f t="shared" si="7"/>
        <v>12.272977435332974</v>
      </c>
      <c r="V20" s="125" t="str">
        <f>'Large Overview'!A20</f>
        <v>Phenanthrene (ug/kg-dry or ug/L)</v>
      </c>
      <c r="W20" s="131"/>
      <c r="X20" s="205">
        <f>Duplicates!E18</f>
        <v>102</v>
      </c>
      <c r="Y20" s="133"/>
      <c r="Z20" s="203">
        <f>Duplicates!K18</f>
        <v>66</v>
      </c>
      <c r="AA20" s="132">
        <f t="shared" si="8"/>
        <v>21.428571428571427</v>
      </c>
      <c r="AC20" s="125" t="str">
        <f>'Large Overview'!A20</f>
        <v>Phenanthrene (ug/kg-dry or ug/L)</v>
      </c>
      <c r="AD20" s="131" t="s">
        <v>40</v>
      </c>
      <c r="AE20" s="213">
        <f>Duplicates!G18</f>
        <v>0.1</v>
      </c>
      <c r="AF20" s="108" t="s">
        <v>40</v>
      </c>
      <c r="AG20" s="213">
        <f>Duplicates!S18</f>
        <v>0.1</v>
      </c>
      <c r="AH20" s="132">
        <f t="shared" si="9"/>
        <v>0</v>
      </c>
      <c r="AJ20" s="125" t="str">
        <f>'Large Overview'!A20</f>
        <v>Phenanthrene (ug/kg-dry or ug/L)</v>
      </c>
      <c r="AK20" s="131" t="s">
        <v>40</v>
      </c>
      <c r="AL20" s="213">
        <f>Duplicates!G18</f>
        <v>0.1</v>
      </c>
      <c r="AM20" s="111" t="s">
        <v>40</v>
      </c>
      <c r="AN20" s="213">
        <f>Duplicates!M18</f>
        <v>0.029</v>
      </c>
      <c r="AO20" s="132">
        <f>(ABS(AL20-((AL20+AN20)/2)))/((AL20+AN20)/2)*100</f>
        <v>55.038759689922486</v>
      </c>
    </row>
    <row r="21" spans="1:41" ht="12.75">
      <c r="A21" s="102" t="str">
        <f>'Large Overview'!A21</f>
        <v>Pyrene (ug/kg-dry or ug/L)</v>
      </c>
      <c r="B21" s="141"/>
      <c r="C21" s="192">
        <f>Duplicates!C19</f>
        <v>112</v>
      </c>
      <c r="D21" s="119"/>
      <c r="E21" s="193">
        <f>Duplicates!O19</f>
        <v>175</v>
      </c>
      <c r="F21" s="120">
        <f t="shared" si="6"/>
        <v>21.951219512195124</v>
      </c>
      <c r="H21" s="102" t="str">
        <f>'Large Overview'!A21</f>
        <v>Pyrene (ug/kg-dry or ug/L)</v>
      </c>
      <c r="I21" s="36"/>
      <c r="J21" s="193">
        <f>Duplicates!C19</f>
        <v>112</v>
      </c>
      <c r="K21" s="40"/>
      <c r="L21" s="191">
        <f>Duplicates!I19</f>
        <v>20</v>
      </c>
      <c r="M21" s="46">
        <f>(ABS(J21-((J21+L21)/2)))/((J21+L21)/2)*100</f>
        <v>69.6969696969697</v>
      </c>
      <c r="O21" s="125" t="str">
        <f>'Large Overview'!A21</f>
        <v>Pyrene (ug/kg-dry or ug/L)</v>
      </c>
      <c r="P21" s="127"/>
      <c r="Q21" s="205">
        <f>Duplicates!E19</f>
        <v>232</v>
      </c>
      <c r="R21" s="110"/>
      <c r="S21" s="206">
        <f>Duplicates!Q19</f>
        <v>206</v>
      </c>
      <c r="T21" s="115">
        <f t="shared" si="7"/>
        <v>5.93607305936073</v>
      </c>
      <c r="V21" s="125" t="str">
        <f>'Large Overview'!A21</f>
        <v>Pyrene (ug/kg-dry or ug/L)</v>
      </c>
      <c r="W21" s="131"/>
      <c r="X21" s="205">
        <f>Duplicates!E19</f>
        <v>232</v>
      </c>
      <c r="Y21" s="133"/>
      <c r="Z21" s="205">
        <f>Duplicates!K19</f>
        <v>120</v>
      </c>
      <c r="AA21" s="132">
        <f t="shared" si="8"/>
        <v>31.818181818181817</v>
      </c>
      <c r="AC21" s="125" t="str">
        <f>'Large Overview'!A21</f>
        <v>Pyrene (ug/kg-dry or ug/L)</v>
      </c>
      <c r="AD21" s="131" t="s">
        <v>40</v>
      </c>
      <c r="AE21" s="213">
        <f>Duplicates!G19</f>
        <v>0.1</v>
      </c>
      <c r="AF21" s="108" t="s">
        <v>40</v>
      </c>
      <c r="AG21" s="213">
        <f>Duplicates!S19</f>
        <v>0.1</v>
      </c>
      <c r="AH21" s="132">
        <f t="shared" si="9"/>
        <v>0</v>
      </c>
      <c r="AJ21" s="125" t="str">
        <f>'Large Overview'!A21</f>
        <v>Pyrene (ug/kg-dry or ug/L)</v>
      </c>
      <c r="AK21" s="131" t="s">
        <v>40</v>
      </c>
      <c r="AL21" s="213">
        <f>Duplicates!G19</f>
        <v>0.1</v>
      </c>
      <c r="AM21" s="111" t="s">
        <v>40</v>
      </c>
      <c r="AN21" s="214">
        <f>Duplicates!M19</f>
        <v>0.0098</v>
      </c>
      <c r="AO21" s="132">
        <f>(ABS(AL21-((AL21+AN21)/2)))/((AL21+AN21)/2)*100</f>
        <v>82.14936247723132</v>
      </c>
    </row>
    <row r="22" spans="1:41" ht="12.75">
      <c r="A22" s="102" t="str">
        <f>'Large Overview'!A22</f>
        <v>bis(2-chloroisopropyl) ether (ug/kg-dry or ug/L)</v>
      </c>
      <c r="B22" s="141" t="s">
        <v>40</v>
      </c>
      <c r="C22" s="192">
        <f>Duplicates!C20</f>
        <v>440</v>
      </c>
      <c r="D22" s="119" t="s">
        <v>40</v>
      </c>
      <c r="E22" s="193">
        <f>Duplicates!O20</f>
        <v>427</v>
      </c>
      <c r="F22" s="120">
        <f t="shared" si="6"/>
        <v>1.4994232987312572</v>
      </c>
      <c r="H22" s="102" t="str">
        <f>'Large Overview'!A22</f>
        <v>bis(2-chloroisopropyl) ether (ug/kg-dry or ug/L)</v>
      </c>
      <c r="I22" s="36" t="s">
        <v>40</v>
      </c>
      <c r="J22" s="193">
        <f>Duplicates!C20</f>
        <v>440</v>
      </c>
      <c r="K22" s="44"/>
      <c r="L22" s="191" t="str">
        <f>Duplicates!I20</f>
        <v>NT</v>
      </c>
      <c r="M22" s="46"/>
      <c r="O22" s="125" t="str">
        <f>'Large Overview'!A22</f>
        <v>bis(2-chloroisopropyl) ether (ug/kg-dry or ug/L)</v>
      </c>
      <c r="P22" s="127" t="s">
        <v>40</v>
      </c>
      <c r="Q22" s="205">
        <f>Duplicates!E20</f>
        <v>452</v>
      </c>
      <c r="R22" s="109" t="s">
        <v>40</v>
      </c>
      <c r="S22" s="206">
        <f>Duplicates!Q20</f>
        <v>428</v>
      </c>
      <c r="T22" s="115">
        <f t="shared" si="7"/>
        <v>2.727272727272727</v>
      </c>
      <c r="V22" s="125" t="str">
        <f>'Large Overview'!A22</f>
        <v>bis(2-chloroisopropyl) ether (ug/kg-dry or ug/L)</v>
      </c>
      <c r="W22" s="131" t="s">
        <v>40</v>
      </c>
      <c r="X22" s="205">
        <f>Duplicates!E20</f>
        <v>452</v>
      </c>
      <c r="Y22" s="109"/>
      <c r="Z22" s="203" t="str">
        <f>Duplicates!K20</f>
        <v>NT</v>
      </c>
      <c r="AA22" s="132"/>
      <c r="AC22" s="125" t="str">
        <f>'Large Overview'!A22</f>
        <v>bis(2-chloroisopropyl) ether (ug/kg-dry or ug/L)</v>
      </c>
      <c r="AD22" s="131" t="s">
        <v>40</v>
      </c>
      <c r="AE22" s="203">
        <f>Duplicates!G20</f>
        <v>10</v>
      </c>
      <c r="AF22" s="108" t="s">
        <v>40</v>
      </c>
      <c r="AG22" s="203">
        <f>Duplicates!S20</f>
        <v>10</v>
      </c>
      <c r="AH22" s="132">
        <f t="shared" si="9"/>
        <v>0</v>
      </c>
      <c r="AJ22" s="125" t="str">
        <f>'Large Overview'!A22</f>
        <v>bis(2-chloroisopropyl) ether (ug/kg-dry or ug/L)</v>
      </c>
      <c r="AK22" s="131" t="s">
        <v>40</v>
      </c>
      <c r="AL22" s="203">
        <f>Duplicates!G20</f>
        <v>10</v>
      </c>
      <c r="AM22" s="109"/>
      <c r="AN22" s="203" t="str">
        <f>Duplicates!M20</f>
        <v>NT</v>
      </c>
      <c r="AO22" s="132"/>
    </row>
    <row r="23" spans="1:41" ht="12.75">
      <c r="A23" s="102" t="str">
        <f>'Large Overview'!A23</f>
        <v>bis(2-ethylhexyl) phthalate (ug/kg-dry or ug/L)</v>
      </c>
      <c r="B23" s="141"/>
      <c r="C23" s="192">
        <f>Duplicates!C21</f>
        <v>712</v>
      </c>
      <c r="D23" s="119" t="s">
        <v>40</v>
      </c>
      <c r="E23" s="193">
        <f>Duplicates!O21</f>
        <v>427</v>
      </c>
      <c r="F23" s="120">
        <f t="shared" si="6"/>
        <v>25.021949078138718</v>
      </c>
      <c r="H23" s="102" t="str">
        <f>'Large Overview'!A23</f>
        <v>bis(2-ethylhexyl) phthalate (ug/kg-dry or ug/L)</v>
      </c>
      <c r="I23" s="176"/>
      <c r="J23" s="193">
        <f>Duplicates!C21</f>
        <v>712</v>
      </c>
      <c r="K23" s="177"/>
      <c r="L23" s="191" t="str">
        <f>Duplicates!I21</f>
        <v>NT</v>
      </c>
      <c r="M23" s="178"/>
      <c r="O23" s="125" t="str">
        <f>'Large Overview'!A23</f>
        <v>bis(2-ethylhexyl) phthalate (ug/kg-dry or ug/L)</v>
      </c>
      <c r="P23" s="127" t="s">
        <v>40</v>
      </c>
      <c r="Q23" s="205">
        <f>Duplicates!E21</f>
        <v>452</v>
      </c>
      <c r="R23" s="109" t="s">
        <v>40</v>
      </c>
      <c r="S23" s="206">
        <f>Duplicates!Q21</f>
        <v>428</v>
      </c>
      <c r="T23" s="115">
        <f t="shared" si="7"/>
        <v>2.727272727272727</v>
      </c>
      <c r="V23" s="125" t="str">
        <f>'Large Overview'!A23</f>
        <v>bis(2-ethylhexyl) phthalate (ug/kg-dry or ug/L)</v>
      </c>
      <c r="W23" s="131" t="s">
        <v>40</v>
      </c>
      <c r="X23" s="205">
        <f>Duplicates!E21</f>
        <v>452</v>
      </c>
      <c r="Y23" s="109"/>
      <c r="Z23" s="203" t="str">
        <f>Duplicates!K21</f>
        <v>NT</v>
      </c>
      <c r="AA23" s="132"/>
      <c r="AC23" s="125" t="str">
        <f>'Large Overview'!A23</f>
        <v>bis(2-ethylhexyl) phthalate (ug/kg-dry or ug/L)</v>
      </c>
      <c r="AD23" s="131" t="s">
        <v>40</v>
      </c>
      <c r="AE23" s="203">
        <f>Duplicates!G21</f>
        <v>10</v>
      </c>
      <c r="AF23" s="108" t="s">
        <v>40</v>
      </c>
      <c r="AG23" s="203">
        <f>Duplicates!S21</f>
        <v>10</v>
      </c>
      <c r="AH23" s="132">
        <f t="shared" si="9"/>
        <v>0</v>
      </c>
      <c r="AJ23" s="125" t="str">
        <f>'Large Overview'!A23</f>
        <v>bis(2-ethylhexyl) phthalate (ug/kg-dry or ug/L)</v>
      </c>
      <c r="AK23" s="131" t="s">
        <v>40</v>
      </c>
      <c r="AL23" s="203">
        <f>Duplicates!G21</f>
        <v>10</v>
      </c>
      <c r="AM23" s="109"/>
      <c r="AN23" s="203" t="str">
        <f>Duplicates!M21</f>
        <v>NT</v>
      </c>
      <c r="AO23" s="132"/>
    </row>
    <row r="24" spans="1:41" ht="12.75">
      <c r="A24" s="102" t="str">
        <f>'Large Overview'!A28</f>
        <v>Xylene, Total (ug/kg-dry or ug/L)</v>
      </c>
      <c r="B24" s="141" t="s">
        <v>40</v>
      </c>
      <c r="C24" s="192">
        <f>Duplicates!C22</f>
        <v>2.56</v>
      </c>
      <c r="D24" s="119" t="s">
        <v>40</v>
      </c>
      <c r="E24" s="194">
        <f>Duplicates!O22</f>
        <v>2.49</v>
      </c>
      <c r="F24" s="120">
        <f t="shared" si="6"/>
        <v>1.386138613861374</v>
      </c>
      <c r="H24" s="102" t="str">
        <f>'Large Overview'!A28</f>
        <v>Xylene, Total (ug/kg-dry or ug/L)</v>
      </c>
      <c r="I24" s="179" t="s">
        <v>40</v>
      </c>
      <c r="J24" s="194">
        <f>Duplicates!C22</f>
        <v>2.56</v>
      </c>
      <c r="K24" s="180" t="s">
        <v>40</v>
      </c>
      <c r="L24" s="194">
        <f>Duplicates!I22</f>
        <v>1</v>
      </c>
      <c r="M24" s="115">
        <f>(ABS(J24-((J24+L24)/2)))/((J24+L24)/2)*100</f>
        <v>43.82022471910113</v>
      </c>
      <c r="O24" s="125" t="str">
        <f>'Large Overview'!A28</f>
        <v>Xylene, Total (ug/kg-dry or ug/L)</v>
      </c>
      <c r="P24" s="127" t="s">
        <v>40</v>
      </c>
      <c r="Q24" s="207">
        <f>Duplicates!E22</f>
        <v>2.63</v>
      </c>
      <c r="R24" s="112" t="s">
        <v>40</v>
      </c>
      <c r="S24" s="208">
        <f>Duplicates!Q22</f>
        <v>2.54</v>
      </c>
      <c r="T24" s="115">
        <f t="shared" si="7"/>
        <v>1.7408123791102486</v>
      </c>
      <c r="V24" s="125" t="str">
        <f>'Large Overview'!A28</f>
        <v>Xylene, Total (ug/kg-dry or ug/L)</v>
      </c>
      <c r="W24" s="131" t="s">
        <v>40</v>
      </c>
      <c r="X24" s="207">
        <f>Duplicates!E22</f>
        <v>2.63</v>
      </c>
      <c r="Y24" s="112" t="s">
        <v>40</v>
      </c>
      <c r="Z24" s="207">
        <f>Duplicates!K22</f>
        <v>1</v>
      </c>
      <c r="AA24" s="132">
        <f>(ABS(X24-((X24+Z24)/2)))/((X24+Z24)/2)*100</f>
        <v>44.90358126721763</v>
      </c>
      <c r="AC24" s="125" t="str">
        <f>'Large Overview'!A28</f>
        <v>Xylene, Total (ug/kg-dry or ug/L)</v>
      </c>
      <c r="AD24" s="131"/>
      <c r="AE24" s="207">
        <f>Duplicates!G22</f>
        <v>2</v>
      </c>
      <c r="AF24" s="108" t="s">
        <v>40</v>
      </c>
      <c r="AG24" s="207">
        <f>Duplicates!S22</f>
        <v>2</v>
      </c>
      <c r="AH24" s="132">
        <f t="shared" si="9"/>
        <v>0</v>
      </c>
      <c r="AJ24" s="125" t="str">
        <f>'Large Overview'!A28</f>
        <v>Xylene, Total (ug/kg-dry or ug/L)</v>
      </c>
      <c r="AK24" s="131"/>
      <c r="AL24" s="207">
        <f>Duplicates!G22</f>
        <v>2</v>
      </c>
      <c r="AM24" s="112" t="s">
        <v>40</v>
      </c>
      <c r="AN24" s="207">
        <f>Duplicates!M22</f>
        <v>0.8</v>
      </c>
      <c r="AO24" s="132">
        <f>(ABS(AL24-((AL24+AN24)/2)))/((AL24+AN24)/2)*100</f>
        <v>42.85714285714287</v>
      </c>
    </row>
    <row r="25" spans="1:41" ht="12.75">
      <c r="A25" s="102" t="str">
        <f>'Large Overview'!A29</f>
        <v>Acetone (ug/kg-dry or ug/L)</v>
      </c>
      <c r="B25" s="141" t="s">
        <v>40</v>
      </c>
      <c r="C25" s="192">
        <f>Duplicates!C23</f>
        <v>12.8</v>
      </c>
      <c r="D25" s="119" t="s">
        <v>40</v>
      </c>
      <c r="E25" s="191">
        <f>Duplicates!O23</f>
        <v>12.4</v>
      </c>
      <c r="F25" s="120">
        <f t="shared" si="6"/>
        <v>1.5873015873015812</v>
      </c>
      <c r="H25" s="102" t="str">
        <f>'Large Overview'!A29</f>
        <v>Acetone (ug/kg-dry or ug/L)</v>
      </c>
      <c r="I25" s="179" t="s">
        <v>40</v>
      </c>
      <c r="J25" s="191">
        <f>Duplicates!C23</f>
        <v>12.8</v>
      </c>
      <c r="K25" s="180" t="s">
        <v>40</v>
      </c>
      <c r="L25" s="194">
        <f>Duplicates!I23</f>
        <v>7</v>
      </c>
      <c r="M25" s="115">
        <f>(ABS(J25-((J25+L25)/2)))/((J25+L25)/2)*100</f>
        <v>29.292929292929294</v>
      </c>
      <c r="O25" s="125" t="str">
        <f>'Large Overview'!A29</f>
        <v>Acetone (ug/kg-dry or ug/L)</v>
      </c>
      <c r="P25" s="127" t="s">
        <v>40</v>
      </c>
      <c r="Q25" s="203">
        <f>Duplicates!E23</f>
        <v>13.2</v>
      </c>
      <c r="R25" s="112" t="s">
        <v>40</v>
      </c>
      <c r="S25" s="204">
        <f>Duplicates!Q23</f>
        <v>12.7</v>
      </c>
      <c r="T25" s="115">
        <f t="shared" si="7"/>
        <v>1.9305019305019304</v>
      </c>
      <c r="V25" s="125" t="str">
        <f>'Large Overview'!A29</f>
        <v>Acetone (ug/kg-dry or ug/L)</v>
      </c>
      <c r="W25" s="131" t="s">
        <v>40</v>
      </c>
      <c r="X25" s="203">
        <f>Duplicates!E23</f>
        <v>13.2</v>
      </c>
      <c r="Y25" s="112" t="s">
        <v>40</v>
      </c>
      <c r="Z25" s="207">
        <f>Duplicates!K23</f>
        <v>8</v>
      </c>
      <c r="AA25" s="132">
        <f>(ABS(X25-((X25+Z25)/2)))/((X25+Z25)/2)*100</f>
        <v>24.528301886792452</v>
      </c>
      <c r="AC25" s="125" t="str">
        <f>'Large Overview'!A29</f>
        <v>Acetone (ug/kg-dry or ug/L)</v>
      </c>
      <c r="AD25" s="131" t="s">
        <v>40</v>
      </c>
      <c r="AE25" s="203">
        <f>Duplicates!G23</f>
        <v>10</v>
      </c>
      <c r="AF25" s="112"/>
      <c r="AG25" s="203">
        <f>Duplicates!S23</f>
        <v>25</v>
      </c>
      <c r="AH25" s="132">
        <f t="shared" si="9"/>
        <v>42.857142857142854</v>
      </c>
      <c r="AJ25" s="125" t="str">
        <f>'Large Overview'!A29</f>
        <v>Acetone (ug/kg-dry or ug/L)</v>
      </c>
      <c r="AK25" s="131" t="s">
        <v>40</v>
      </c>
      <c r="AL25" s="203">
        <f>Duplicates!G23</f>
        <v>10</v>
      </c>
      <c r="AM25" s="112" t="s">
        <v>40</v>
      </c>
      <c r="AN25" s="207">
        <f>Duplicates!M23</f>
        <v>6</v>
      </c>
      <c r="AO25" s="132">
        <f>(ABS(AL25-((AL25+AN25)/2)))/((AL25+AN25)/2)*100</f>
        <v>25</v>
      </c>
    </row>
    <row r="26" spans="1:41" ht="12.75">
      <c r="A26" s="102" t="str">
        <f>'Large Overview'!A30</f>
        <v>o-Xylene (ug/kg-dry or ug/L)</v>
      </c>
      <c r="B26" s="141" t="s">
        <v>40</v>
      </c>
      <c r="C26" s="192">
        <f>Duplicates!C24</f>
        <v>2.56</v>
      </c>
      <c r="D26" s="119" t="s">
        <v>40</v>
      </c>
      <c r="E26" s="194">
        <f>Duplicates!O24</f>
        <v>2.49</v>
      </c>
      <c r="F26" s="120">
        <f t="shared" si="6"/>
        <v>1.386138613861374</v>
      </c>
      <c r="H26" s="123" t="str">
        <f>'Large Overview'!A30</f>
        <v>o-Xylene (ug/kg-dry or ug/L)</v>
      </c>
      <c r="I26" s="179" t="s">
        <v>40</v>
      </c>
      <c r="J26" s="194">
        <f>Duplicates!C24</f>
        <v>2.56</v>
      </c>
      <c r="K26" s="180" t="s">
        <v>40</v>
      </c>
      <c r="L26" s="194">
        <f>Duplicates!I24</f>
        <v>1</v>
      </c>
      <c r="M26" s="115">
        <f>(ABS(J26-((J26+L26)/2)))/((J26+L26)/2)*100</f>
        <v>43.82022471910113</v>
      </c>
      <c r="O26" s="125" t="str">
        <f>'Large Overview'!A30</f>
        <v>o-Xylene (ug/kg-dry or ug/L)</v>
      </c>
      <c r="P26" s="131" t="s">
        <v>40</v>
      </c>
      <c r="Q26" s="207">
        <f>Duplicates!E24</f>
        <v>2.63</v>
      </c>
      <c r="R26" s="112" t="s">
        <v>40</v>
      </c>
      <c r="S26" s="207">
        <f>Duplicates!Q24</f>
        <v>2.54</v>
      </c>
      <c r="T26" s="115">
        <f t="shared" si="7"/>
        <v>1.7408123791102486</v>
      </c>
      <c r="V26" s="125" t="str">
        <f>'Large Overview'!A30</f>
        <v>o-Xylene (ug/kg-dry or ug/L)</v>
      </c>
      <c r="W26" s="183" t="s">
        <v>40</v>
      </c>
      <c r="X26" s="210">
        <f>Duplicates!E24</f>
        <v>2.63</v>
      </c>
      <c r="Y26" s="184" t="s">
        <v>40</v>
      </c>
      <c r="Z26" s="210">
        <f>Duplicates!K24</f>
        <v>1</v>
      </c>
      <c r="AA26" s="185">
        <f>(ABS(X26-((X26+Z26)/2)))/((X26+Z26)/2)*100</f>
        <v>44.90358126721763</v>
      </c>
      <c r="AC26" s="125" t="str">
        <f>'Large Overview'!A30</f>
        <v>o-Xylene (ug/kg-dry or ug/L)</v>
      </c>
      <c r="AD26" s="131"/>
      <c r="AE26" s="207">
        <f>Duplicates!G24</f>
        <v>2</v>
      </c>
      <c r="AF26" s="112" t="s">
        <v>40</v>
      </c>
      <c r="AG26" s="207">
        <f>Duplicates!S24</f>
        <v>2</v>
      </c>
      <c r="AH26" s="132">
        <f t="shared" si="9"/>
        <v>0</v>
      </c>
      <c r="AJ26" s="125" t="str">
        <f>'Large Overview'!A30</f>
        <v>o-Xylene (ug/kg-dry or ug/L)</v>
      </c>
      <c r="AK26" s="131"/>
      <c r="AL26" s="207">
        <f>Duplicates!G24</f>
        <v>2</v>
      </c>
      <c r="AM26" s="112" t="s">
        <v>40</v>
      </c>
      <c r="AN26" s="207">
        <f>Duplicates!M24</f>
        <v>0.8</v>
      </c>
      <c r="AO26" s="132">
        <f>(ABS(AL26-((AL26+AN26)/2)))/((AL26+AN26)/2)*100</f>
        <v>42.85714285714287</v>
      </c>
    </row>
    <row r="27" spans="1:41" ht="12.75">
      <c r="A27" s="102" t="e">
        <f>'Large Overview'!#REF!</f>
        <v>#REF!</v>
      </c>
      <c r="B27" s="141" t="s">
        <v>40</v>
      </c>
      <c r="C27" s="192">
        <f>Duplicates!C25</f>
        <v>12.8</v>
      </c>
      <c r="D27" s="119" t="s">
        <v>40</v>
      </c>
      <c r="E27" s="194">
        <f>Duplicates!O25</f>
        <v>12.4</v>
      </c>
      <c r="F27" s="120">
        <f t="shared" si="6"/>
        <v>1.5873015873015812</v>
      </c>
      <c r="H27" s="123" t="e">
        <f>'Large Overview'!#REF!</f>
        <v>#REF!</v>
      </c>
      <c r="I27" s="141" t="s">
        <v>40</v>
      </c>
      <c r="J27" s="191">
        <f>Duplicates!C25</f>
        <v>12.8</v>
      </c>
      <c r="K27" s="119" t="s">
        <v>111</v>
      </c>
      <c r="L27" s="194">
        <f>Duplicates!I25</f>
        <v>5</v>
      </c>
      <c r="M27" s="115">
        <f>(ABS(J27-((J27+L27)/2)))/((J27+L27)/2)*100</f>
        <v>43.82022471910113</v>
      </c>
      <c r="O27" s="125" t="e">
        <f>'Large Overview'!#REF!</f>
        <v>#REF!</v>
      </c>
      <c r="P27" s="131" t="s">
        <v>40</v>
      </c>
      <c r="Q27" s="207">
        <f>Duplicates!E25</f>
        <v>13.2</v>
      </c>
      <c r="R27" s="112" t="s">
        <v>40</v>
      </c>
      <c r="S27" s="207">
        <f>Duplicates!Q25</f>
        <v>12.7</v>
      </c>
      <c r="T27" s="115">
        <f t="shared" si="7"/>
        <v>1.9305019305019304</v>
      </c>
      <c r="V27" s="125" t="e">
        <f>'Large Overview'!#REF!</f>
        <v>#REF!</v>
      </c>
      <c r="W27" s="131" t="s">
        <v>40</v>
      </c>
      <c r="X27" s="207">
        <f>Duplicates!E25</f>
        <v>13.2</v>
      </c>
      <c r="Y27" s="112" t="s">
        <v>111</v>
      </c>
      <c r="Z27" s="207">
        <f>Duplicates!K25</f>
        <v>6</v>
      </c>
      <c r="AA27" s="132">
        <f>(ABS(X27-((X27+Z27)/2)))/((X27+Z27)/2)*100</f>
        <v>37.5</v>
      </c>
      <c r="AC27" s="125" t="e">
        <f>'Large Overview'!#REF!</f>
        <v>#REF!</v>
      </c>
      <c r="AD27" s="131" t="s">
        <v>40</v>
      </c>
      <c r="AE27" s="207">
        <f>Duplicates!G25</f>
        <v>10</v>
      </c>
      <c r="AF27" s="112" t="s">
        <v>40</v>
      </c>
      <c r="AG27" s="207">
        <f>Duplicates!S25</f>
        <v>10</v>
      </c>
      <c r="AH27" s="132">
        <f t="shared" si="9"/>
        <v>0</v>
      </c>
      <c r="AJ27" s="125" t="e">
        <f>'Large Overview'!#REF!</f>
        <v>#REF!</v>
      </c>
      <c r="AK27" s="131" t="s">
        <v>40</v>
      </c>
      <c r="AL27" s="207">
        <f>Duplicates!G25</f>
        <v>10</v>
      </c>
      <c r="AM27" s="112" t="s">
        <v>40</v>
      </c>
      <c r="AN27" s="207">
        <f>Duplicates!M25</f>
        <v>1</v>
      </c>
      <c r="AO27" s="132">
        <f>(ABS(AL27-((AL27+AN27)/2)))/((AL27+AN27)/2)*100</f>
        <v>81.81818181818183</v>
      </c>
    </row>
    <row r="28" spans="1:41" ht="12.75">
      <c r="A28" s="102" t="str">
        <f>'Large Overview'!A32</f>
        <v>Methylene Chloride (ug/kg-dry or ug/L)</v>
      </c>
      <c r="B28" s="141" t="s">
        <v>40</v>
      </c>
      <c r="C28" s="192">
        <f>Duplicates!C26</f>
        <v>6.4</v>
      </c>
      <c r="D28" s="119" t="s">
        <v>40</v>
      </c>
      <c r="E28" s="191">
        <f>Duplicates!O26</f>
        <v>6.21</v>
      </c>
      <c r="F28" s="120">
        <f t="shared" si="6"/>
        <v>1.5067406819984241</v>
      </c>
      <c r="H28" s="123" t="str">
        <f>'Large Overview'!A32</f>
        <v>Methylene Chloride (ug/kg-dry or ug/L)</v>
      </c>
      <c r="I28" s="141" t="s">
        <v>40</v>
      </c>
      <c r="J28" s="194">
        <f>Duplicates!C26</f>
        <v>6.4</v>
      </c>
      <c r="K28" s="119"/>
      <c r="L28" s="191">
        <f>Duplicates!I26</f>
        <v>14</v>
      </c>
      <c r="M28" s="115">
        <f>(ABS(J28-((J28+L28)/2)))/((J28+L28)/2)*100</f>
        <v>37.2549019607843</v>
      </c>
      <c r="O28" s="125" t="str">
        <f>'Large Overview'!A32</f>
        <v>Methylene Chloride (ug/kg-dry or ug/L)</v>
      </c>
      <c r="P28" s="131" t="s">
        <v>40</v>
      </c>
      <c r="Q28" s="207">
        <f>Duplicates!E26</f>
        <v>6.58</v>
      </c>
      <c r="R28" s="112" t="s">
        <v>40</v>
      </c>
      <c r="S28" s="207">
        <f>Duplicates!Q26</f>
        <v>6.36</v>
      </c>
      <c r="T28" s="115">
        <f t="shared" si="7"/>
        <v>1.7001545595054006</v>
      </c>
      <c r="V28" s="125" t="str">
        <f>'Large Overview'!A32</f>
        <v>Methylene Chloride (ug/kg-dry or ug/L)</v>
      </c>
      <c r="W28" s="131" t="s">
        <v>40</v>
      </c>
      <c r="X28" s="207">
        <f>Duplicates!E26</f>
        <v>6.58</v>
      </c>
      <c r="Y28" s="112"/>
      <c r="Z28" s="203">
        <f>Duplicates!K26</f>
        <v>13</v>
      </c>
      <c r="AA28" s="132">
        <f>(ABS(X28-((X28+Z28)/2)))/((X28+Z28)/2)*100</f>
        <v>32.78855975485188</v>
      </c>
      <c r="AC28" s="125" t="str">
        <f>'Large Overview'!A32</f>
        <v>Methylene Chloride (ug/kg-dry or ug/L)</v>
      </c>
      <c r="AD28" s="131" t="s">
        <v>40</v>
      </c>
      <c r="AE28" s="207">
        <f>Duplicates!G26</f>
        <v>2</v>
      </c>
      <c r="AF28" s="112" t="s">
        <v>40</v>
      </c>
      <c r="AG28" s="207">
        <f>Duplicates!S26</f>
        <v>2</v>
      </c>
      <c r="AH28" s="132">
        <f t="shared" si="9"/>
        <v>0</v>
      </c>
      <c r="AJ28" s="125" t="str">
        <f>'Large Overview'!A32</f>
        <v>Methylene Chloride (ug/kg-dry or ug/L)</v>
      </c>
      <c r="AK28" s="131" t="s">
        <v>40</v>
      </c>
      <c r="AL28" s="207">
        <f>Duplicates!G26</f>
        <v>2</v>
      </c>
      <c r="AM28" s="112" t="s">
        <v>40</v>
      </c>
      <c r="AN28" s="207">
        <f>Duplicates!M26</f>
        <v>2</v>
      </c>
      <c r="AO28" s="132">
        <f>(ABS(AL28-((AL28+AN28)/2)))/((AL28+AN28)/2)*100</f>
        <v>0</v>
      </c>
    </row>
    <row r="29" spans="1:41" ht="13.5" thickBot="1">
      <c r="A29" s="104" t="e">
        <f>'Large Overview'!#REF!</f>
        <v>#REF!</v>
      </c>
      <c r="B29" s="198"/>
      <c r="C29" s="195" t="str">
        <f>Duplicates!C27</f>
        <v>NT</v>
      </c>
      <c r="D29" s="175"/>
      <c r="E29" s="196" t="str">
        <f>Duplicates!O27</f>
        <v>NT</v>
      </c>
      <c r="F29" s="121"/>
      <c r="H29" s="104" t="e">
        <f>'Large Overview'!#REF!</f>
        <v>#REF!</v>
      </c>
      <c r="I29" s="199"/>
      <c r="J29" s="200" t="str">
        <f>Duplicates!C27</f>
        <v>NT</v>
      </c>
      <c r="K29" s="181"/>
      <c r="L29" s="200" t="str">
        <f>Duplicates!I27</f>
        <v>NT</v>
      </c>
      <c r="M29" s="182"/>
      <c r="O29" s="128" t="e">
        <f>'Large Overview'!#REF!</f>
        <v>#REF!</v>
      </c>
      <c r="P29" s="134"/>
      <c r="Q29" s="209" t="str">
        <f>Duplicates!E27</f>
        <v>NT</v>
      </c>
      <c r="R29" s="113"/>
      <c r="S29" s="209" t="str">
        <f>Duplicates!Q27</f>
        <v>NT</v>
      </c>
      <c r="T29" s="135"/>
      <c r="V29" s="126" t="e">
        <f>'Large Overview'!#REF!</f>
        <v>#REF!</v>
      </c>
      <c r="W29" s="136"/>
      <c r="X29" s="211" t="str">
        <f>Duplicates!E27</f>
        <v>NT</v>
      </c>
      <c r="Y29" s="137"/>
      <c r="Z29" s="212">
        <f>Duplicates!K27</f>
        <v>190</v>
      </c>
      <c r="AA29" s="138"/>
      <c r="AC29" s="128" t="e">
        <f>'Large Overview'!#REF!</f>
        <v>#REF!</v>
      </c>
      <c r="AD29" s="134"/>
      <c r="AE29" s="209" t="str">
        <f>Duplicates!G27</f>
        <v>NT</v>
      </c>
      <c r="AF29" s="113"/>
      <c r="AG29" s="209" t="str">
        <f>Duplicates!S27</f>
        <v>NT</v>
      </c>
      <c r="AH29" s="135"/>
      <c r="AJ29" s="128" t="e">
        <f>'Large Overview'!#REF!</f>
        <v>#REF!</v>
      </c>
      <c r="AK29" s="134"/>
      <c r="AL29" s="209" t="str">
        <f>Duplicates!G27</f>
        <v>NT</v>
      </c>
      <c r="AM29" s="113" t="s">
        <v>40</v>
      </c>
      <c r="AN29" s="215">
        <f>Duplicates!M27</f>
        <v>0.2</v>
      </c>
      <c r="AO29" s="135"/>
    </row>
    <row r="30" spans="1:27" ht="15" thickTop="1">
      <c r="A30" s="47" t="s">
        <v>113</v>
      </c>
      <c r="B30" s="32"/>
      <c r="C30" s="33"/>
      <c r="D30" s="32"/>
      <c r="E30" s="33"/>
      <c r="F30" s="34"/>
      <c r="H30" s="74" t="s">
        <v>124</v>
      </c>
      <c r="I30" s="32"/>
      <c r="J30" s="33"/>
      <c r="K30" s="32"/>
      <c r="L30" s="35"/>
      <c r="M30" s="34"/>
      <c r="O30" s="47"/>
      <c r="P30" s="32"/>
      <c r="Q30" s="35"/>
      <c r="R30" s="32"/>
      <c r="S30" s="35"/>
      <c r="T30" s="34"/>
      <c r="V30" s="74" t="s">
        <v>124</v>
      </c>
      <c r="W30" s="32"/>
      <c r="X30" s="35"/>
      <c r="Y30" s="32"/>
      <c r="Z30" s="35"/>
      <c r="AA30" s="34"/>
    </row>
    <row r="31" spans="1:27" ht="12.75">
      <c r="A31" s="51" t="s">
        <v>98</v>
      </c>
      <c r="O31" s="3"/>
      <c r="P31" s="3"/>
      <c r="Q31" s="3"/>
      <c r="R31" s="3"/>
      <c r="S31" s="3"/>
      <c r="V31" s="3"/>
      <c r="W31" s="3"/>
      <c r="X31" s="3"/>
      <c r="Y31" s="3"/>
      <c r="Z31" s="3"/>
      <c r="AA31" s="3"/>
    </row>
    <row r="32" spans="1:29" ht="12.75">
      <c r="A32" s="48" t="s">
        <v>23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ht="12.75">
      <c r="A33" s="49" t="s">
        <v>88</v>
      </c>
      <c r="B33" s="49"/>
      <c r="C33" s="4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ht="12.75">
      <c r="A34" s="49" t="s">
        <v>41</v>
      </c>
      <c r="B34" s="49"/>
      <c r="C34" s="49"/>
      <c r="D34" s="53"/>
      <c r="E34" s="53"/>
      <c r="F34" s="53"/>
      <c r="G34" s="53"/>
      <c r="H34" s="59"/>
      <c r="I34" s="53"/>
      <c r="J34" s="53"/>
      <c r="K34" s="53"/>
      <c r="L34" s="53"/>
      <c r="M34" s="53"/>
      <c r="N34" s="53"/>
      <c r="O34" s="59"/>
      <c r="P34" s="53"/>
      <c r="Q34" s="53"/>
      <c r="R34" s="53"/>
      <c r="S34" s="53"/>
      <c r="T34" s="53"/>
      <c r="U34" s="53"/>
      <c r="V34" s="59"/>
      <c r="W34" s="53"/>
      <c r="X34" s="53"/>
      <c r="Y34" s="53"/>
      <c r="Z34" s="53"/>
      <c r="AA34" s="53"/>
      <c r="AB34" s="53"/>
      <c r="AC34" s="53"/>
    </row>
    <row r="35" spans="3:29" ht="12.75">
      <c r="C35" s="49"/>
      <c r="D35" s="53"/>
      <c r="E35" s="53"/>
      <c r="F35" s="53"/>
      <c r="G35" s="53"/>
      <c r="H35" s="74"/>
      <c r="I35" s="53"/>
      <c r="J35" s="53"/>
      <c r="K35" s="53"/>
      <c r="L35" s="53"/>
      <c r="M35" s="53"/>
      <c r="N35" s="53"/>
      <c r="O35" s="74"/>
      <c r="P35" s="53"/>
      <c r="Q35" s="53"/>
      <c r="R35" s="53"/>
      <c r="S35" s="53"/>
      <c r="T35" s="53"/>
      <c r="U35" s="53"/>
      <c r="V35" s="74"/>
      <c r="W35" s="53"/>
      <c r="X35" s="53"/>
      <c r="Y35" s="53"/>
      <c r="Z35" s="53"/>
      <c r="AA35" s="53"/>
      <c r="AB35" s="53"/>
      <c r="AC35" s="53"/>
    </row>
    <row r="36" spans="1:29" ht="12.75">
      <c r="A36" s="80"/>
      <c r="B36" s="80"/>
      <c r="C36" s="80"/>
      <c r="D36" s="80"/>
      <c r="E36" s="80"/>
      <c r="F36" s="80"/>
      <c r="G36" s="53"/>
      <c r="H36" s="80"/>
      <c r="I36" s="80"/>
      <c r="J36" s="80"/>
      <c r="K36" s="80"/>
      <c r="L36" s="80"/>
      <c r="M36" s="80"/>
      <c r="N36" s="53"/>
      <c r="O36" s="80"/>
      <c r="P36" s="80"/>
      <c r="Q36" s="80"/>
      <c r="R36" s="80"/>
      <c r="S36" s="80"/>
      <c r="T36" s="80"/>
      <c r="U36" s="53"/>
      <c r="V36" s="80"/>
      <c r="W36" s="80"/>
      <c r="X36" s="80"/>
      <c r="Y36" s="80"/>
      <c r="Z36" s="80"/>
      <c r="AA36" s="80"/>
      <c r="AB36" s="53"/>
      <c r="AC36" s="53"/>
    </row>
    <row r="37" spans="1:29" ht="12.75">
      <c r="A37" s="80"/>
      <c r="B37" s="80"/>
      <c r="C37" s="80"/>
      <c r="D37" s="80"/>
      <c r="E37" s="80"/>
      <c r="F37" s="80"/>
      <c r="G37" s="53"/>
      <c r="H37" s="80"/>
      <c r="I37" s="80"/>
      <c r="J37" s="80"/>
      <c r="K37" s="80"/>
      <c r="L37" s="80"/>
      <c r="M37" s="80"/>
      <c r="N37" s="53"/>
      <c r="O37" s="80"/>
      <c r="P37" s="80"/>
      <c r="Q37" s="80"/>
      <c r="R37" s="80"/>
      <c r="S37" s="80"/>
      <c r="T37" s="80"/>
      <c r="U37" s="53"/>
      <c r="V37" s="80"/>
      <c r="W37" s="80"/>
      <c r="X37" s="80"/>
      <c r="Y37" s="80"/>
      <c r="Z37" s="80"/>
      <c r="AA37" s="80"/>
      <c r="AB37" s="53"/>
      <c r="AC37" s="53"/>
    </row>
    <row r="38" spans="4:29" ht="12.75">
      <c r="D38" s="49"/>
      <c r="E38" s="49"/>
      <c r="F38" s="83"/>
      <c r="G38" s="53"/>
      <c r="H38" s="74"/>
      <c r="I38" s="81"/>
      <c r="J38" s="53"/>
      <c r="K38" s="82"/>
      <c r="L38" s="75"/>
      <c r="M38" s="83"/>
      <c r="N38" s="53"/>
      <c r="O38" s="74"/>
      <c r="P38" s="81"/>
      <c r="Q38" s="75"/>
      <c r="R38" s="82"/>
      <c r="S38" s="75"/>
      <c r="T38" s="83"/>
      <c r="U38" s="53"/>
      <c r="V38" s="74"/>
      <c r="W38" s="81"/>
      <c r="X38" s="75"/>
      <c r="Y38" s="82"/>
      <c r="Z38" s="75"/>
      <c r="AA38" s="83"/>
      <c r="AB38" s="53"/>
      <c r="AC38" s="53"/>
    </row>
    <row r="39" spans="4:29" ht="12.75">
      <c r="D39" s="49"/>
      <c r="E39" s="49"/>
      <c r="F39" s="83"/>
      <c r="G39" s="53"/>
      <c r="H39" s="53"/>
      <c r="I39" s="81"/>
      <c r="J39" s="53"/>
      <c r="K39" s="84"/>
      <c r="L39" s="85"/>
      <c r="M39" s="83"/>
      <c r="N39" s="53"/>
      <c r="O39" s="53"/>
      <c r="P39" s="81"/>
      <c r="Q39" s="53"/>
      <c r="R39" s="84"/>
      <c r="S39" s="53"/>
      <c r="T39" s="83"/>
      <c r="U39" s="53"/>
      <c r="V39" s="53"/>
      <c r="W39" s="81"/>
      <c r="X39" s="53"/>
      <c r="Y39" s="84"/>
      <c r="Z39" s="85"/>
      <c r="AA39" s="83"/>
      <c r="AB39" s="53"/>
      <c r="AC39" s="53"/>
    </row>
    <row r="40" spans="4:29" ht="12.75">
      <c r="D40" s="49"/>
      <c r="E40" s="49"/>
      <c r="F40" s="83"/>
      <c r="G40" s="53"/>
      <c r="H40" s="53"/>
      <c r="I40" s="81"/>
      <c r="J40" s="53"/>
      <c r="K40" s="84"/>
      <c r="L40" s="74"/>
      <c r="M40" s="83"/>
      <c r="N40" s="53"/>
      <c r="O40" s="53"/>
      <c r="P40" s="81"/>
      <c r="Q40" s="53"/>
      <c r="R40" s="84"/>
      <c r="S40" s="53"/>
      <c r="T40" s="83"/>
      <c r="U40" s="53"/>
      <c r="V40" s="53"/>
      <c r="W40" s="81"/>
      <c r="X40" s="53"/>
      <c r="Y40" s="84"/>
      <c r="Z40" s="74"/>
      <c r="AA40" s="83"/>
      <c r="AB40" s="53"/>
      <c r="AC40" s="53"/>
    </row>
    <row r="41" spans="1:29" ht="12.75">
      <c r="A41" s="49"/>
      <c r="B41" s="49"/>
      <c r="C41" s="49"/>
      <c r="D41" s="49"/>
      <c r="E41" s="49"/>
      <c r="F41" s="83"/>
      <c r="G41" s="53"/>
      <c r="H41" s="53"/>
      <c r="I41" s="81"/>
      <c r="J41" s="53"/>
      <c r="K41" s="84"/>
      <c r="L41" s="53"/>
      <c r="M41" s="83"/>
      <c r="N41" s="53"/>
      <c r="O41" s="53"/>
      <c r="P41" s="81"/>
      <c r="Q41" s="53"/>
      <c r="R41" s="84"/>
      <c r="S41" s="53"/>
      <c r="T41" s="83"/>
      <c r="U41" s="53"/>
      <c r="V41" s="53"/>
      <c r="W41" s="81"/>
      <c r="X41" s="53"/>
      <c r="Y41" s="82"/>
      <c r="Z41" s="53"/>
      <c r="AA41" s="83"/>
      <c r="AB41" s="53"/>
      <c r="AC41" s="53"/>
    </row>
    <row r="42" spans="1:29" ht="12.75">
      <c r="A42" s="49"/>
      <c r="B42" s="49"/>
      <c r="C42" s="49"/>
      <c r="D42" s="49"/>
      <c r="E42" s="49"/>
      <c r="F42" s="83"/>
      <c r="G42" s="53"/>
      <c r="H42" s="53"/>
      <c r="I42" s="81"/>
      <c r="J42" s="53"/>
      <c r="K42" s="84"/>
      <c r="L42" s="53"/>
      <c r="M42" s="83"/>
      <c r="N42" s="53"/>
      <c r="O42" s="53"/>
      <c r="P42" s="81"/>
      <c r="Q42" s="53"/>
      <c r="R42" s="84"/>
      <c r="S42" s="53"/>
      <c r="T42" s="83"/>
      <c r="U42" s="53"/>
      <c r="V42" s="53"/>
      <c r="W42" s="81"/>
      <c r="X42" s="53"/>
      <c r="Y42" s="87"/>
      <c r="Z42" s="53"/>
      <c r="AA42" s="83"/>
      <c r="AB42" s="53"/>
      <c r="AC42" s="53"/>
    </row>
    <row r="43" spans="1:29" ht="12.75">
      <c r="A43" s="49"/>
      <c r="B43" s="49"/>
      <c r="C43" s="49"/>
      <c r="D43" s="49"/>
      <c r="E43" s="49"/>
      <c r="F43" s="83"/>
      <c r="G43" s="53"/>
      <c r="H43" s="53"/>
      <c r="I43" s="81"/>
      <c r="J43" s="53"/>
      <c r="K43" s="86"/>
      <c r="L43" s="53"/>
      <c r="M43" s="83"/>
      <c r="N43" s="53"/>
      <c r="O43" s="53"/>
      <c r="P43" s="81"/>
      <c r="Q43" s="53"/>
      <c r="R43" s="84"/>
      <c r="S43" s="53"/>
      <c r="T43" s="83"/>
      <c r="U43" s="53"/>
      <c r="V43" s="53"/>
      <c r="W43" s="81"/>
      <c r="X43" s="53"/>
      <c r="Y43" s="86"/>
      <c r="Z43" s="53"/>
      <c r="AA43" s="83"/>
      <c r="AB43" s="53"/>
      <c r="AC43" s="53"/>
    </row>
    <row r="44" spans="1:29" ht="12.75">
      <c r="A44" s="49"/>
      <c r="B44" s="49"/>
      <c r="C44" s="49"/>
      <c r="D44" s="49"/>
      <c r="E44" s="49"/>
      <c r="F44" s="83"/>
      <c r="G44" s="53"/>
      <c r="H44" s="53"/>
      <c r="I44" s="81"/>
      <c r="J44" s="53"/>
      <c r="K44" s="87"/>
      <c r="L44" s="53"/>
      <c r="M44" s="83"/>
      <c r="N44" s="53"/>
      <c r="O44" s="53"/>
      <c r="P44" s="81"/>
      <c r="Q44" s="53"/>
      <c r="R44" s="84"/>
      <c r="S44" s="53"/>
      <c r="T44" s="83"/>
      <c r="U44" s="53"/>
      <c r="V44" s="53"/>
      <c r="W44" s="81"/>
      <c r="X44" s="53"/>
      <c r="Y44" s="87"/>
      <c r="Z44" s="53"/>
      <c r="AA44" s="83"/>
      <c r="AB44" s="53"/>
      <c r="AC44" s="53"/>
    </row>
    <row r="45" spans="1:29" ht="12.75">
      <c r="A45" s="49"/>
      <c r="B45" s="49"/>
      <c r="C45" s="49"/>
      <c r="D45" s="49"/>
      <c r="E45" s="49"/>
      <c r="F45" s="83"/>
      <c r="G45" s="53"/>
      <c r="H45" s="53"/>
      <c r="I45" s="81"/>
      <c r="J45" s="53"/>
      <c r="K45" s="81"/>
      <c r="L45" s="53"/>
      <c r="M45" s="83"/>
      <c r="N45" s="53"/>
      <c r="O45" s="53"/>
      <c r="P45" s="81"/>
      <c r="Q45" s="53"/>
      <c r="R45" s="84"/>
      <c r="S45" s="53"/>
      <c r="T45" s="83"/>
      <c r="U45" s="53"/>
      <c r="V45" s="53"/>
      <c r="W45" s="81"/>
      <c r="X45" s="53"/>
      <c r="Y45" s="81"/>
      <c r="Z45" s="53"/>
      <c r="AA45" s="83"/>
      <c r="AB45" s="53"/>
      <c r="AC45" s="53"/>
    </row>
    <row r="46" spans="1:29" ht="12.75">
      <c r="A46" s="49"/>
      <c r="B46" s="49"/>
      <c r="C46" s="49"/>
      <c r="D46" s="49"/>
      <c r="E46" s="49"/>
      <c r="F46" s="83"/>
      <c r="G46" s="53"/>
      <c r="H46" s="53"/>
      <c r="I46" s="81"/>
      <c r="J46" s="53"/>
      <c r="K46" s="86"/>
      <c r="L46" s="53"/>
      <c r="M46" s="83"/>
      <c r="N46" s="53"/>
      <c r="O46" s="53"/>
      <c r="P46" s="81"/>
      <c r="Q46" s="53"/>
      <c r="R46" s="84"/>
      <c r="S46" s="53"/>
      <c r="T46" s="83"/>
      <c r="U46" s="53"/>
      <c r="V46" s="53"/>
      <c r="W46" s="81"/>
      <c r="X46" s="53"/>
      <c r="Y46" s="86"/>
      <c r="Z46" s="53"/>
      <c r="AA46" s="83"/>
      <c r="AB46" s="53"/>
      <c r="AC46" s="53"/>
    </row>
    <row r="47" spans="1:29" ht="12.75">
      <c r="A47" s="49"/>
      <c r="B47" s="49"/>
      <c r="C47" s="49"/>
      <c r="D47" s="49"/>
      <c r="E47" s="49"/>
      <c r="F47" s="83"/>
      <c r="G47" s="53"/>
      <c r="H47" s="53"/>
      <c r="I47" s="81"/>
      <c r="J47" s="53"/>
      <c r="K47" s="86"/>
      <c r="L47" s="53"/>
      <c r="M47" s="83"/>
      <c r="N47" s="53"/>
      <c r="O47" s="53"/>
      <c r="P47" s="81"/>
      <c r="Q47" s="53"/>
      <c r="R47" s="84"/>
      <c r="S47" s="53"/>
      <c r="T47" s="83"/>
      <c r="U47" s="53"/>
      <c r="V47" s="53"/>
      <c r="W47" s="81"/>
      <c r="X47" s="53"/>
      <c r="Y47" s="86"/>
      <c r="Z47" s="53"/>
      <c r="AA47" s="83"/>
      <c r="AB47" s="53"/>
      <c r="AC47" s="53"/>
    </row>
    <row r="48" spans="1:29" ht="12.75">
      <c r="A48" s="49"/>
      <c r="B48" s="49"/>
      <c r="C48" s="49"/>
      <c r="D48" s="49"/>
      <c r="E48" s="49"/>
      <c r="F48" s="83"/>
      <c r="G48" s="53"/>
      <c r="H48" s="53"/>
      <c r="I48" s="81"/>
      <c r="J48" s="53"/>
      <c r="K48" s="84"/>
      <c r="L48" s="53"/>
      <c r="M48" s="83"/>
      <c r="N48" s="53"/>
      <c r="O48" s="53"/>
      <c r="P48" s="81"/>
      <c r="Q48" s="53"/>
      <c r="R48" s="84"/>
      <c r="S48" s="53"/>
      <c r="T48" s="83"/>
      <c r="U48" s="53"/>
      <c r="V48" s="53"/>
      <c r="W48" s="81"/>
      <c r="X48" s="53"/>
      <c r="Y48" s="84"/>
      <c r="Z48" s="53"/>
      <c r="AA48" s="83"/>
      <c r="AB48" s="53"/>
      <c r="AC48" s="53"/>
    </row>
    <row r="49" spans="1:29" ht="12.75">
      <c r="A49" s="49"/>
      <c r="B49" s="49"/>
      <c r="C49" s="49"/>
      <c r="D49" s="49"/>
      <c r="E49" s="49"/>
      <c r="F49" s="83"/>
      <c r="G49" s="53"/>
      <c r="H49" s="53"/>
      <c r="I49" s="81"/>
      <c r="J49" s="53"/>
      <c r="K49" s="88"/>
      <c r="L49" s="53"/>
      <c r="M49" s="83"/>
      <c r="N49" s="53"/>
      <c r="O49" s="53"/>
      <c r="P49" s="81"/>
      <c r="Q49" s="53"/>
      <c r="R49" s="84"/>
      <c r="S49" s="53"/>
      <c r="T49" s="83"/>
      <c r="U49" s="53"/>
      <c r="V49" s="53"/>
      <c r="W49" s="81"/>
      <c r="X49" s="53"/>
      <c r="Y49" s="88"/>
      <c r="Z49" s="53"/>
      <c r="AA49" s="83"/>
      <c r="AB49" s="53"/>
      <c r="AC49" s="53"/>
    </row>
    <row r="50" spans="1:29" ht="12.75">
      <c r="A50" s="50"/>
      <c r="B50" s="49"/>
      <c r="C50" s="49"/>
      <c r="D50" s="49"/>
      <c r="E50" s="49"/>
      <c r="F50" s="83"/>
      <c r="G50" s="53"/>
      <c r="H50" s="53"/>
      <c r="I50" s="81"/>
      <c r="J50" s="53"/>
      <c r="K50" s="88"/>
      <c r="L50" s="53"/>
      <c r="M50" s="83"/>
      <c r="N50" s="53"/>
      <c r="O50" s="53"/>
      <c r="P50" s="81"/>
      <c r="Q50" s="53"/>
      <c r="R50" s="84"/>
      <c r="S50" s="53"/>
      <c r="T50" s="83"/>
      <c r="U50" s="53"/>
      <c r="V50" s="53"/>
      <c r="W50" s="81"/>
      <c r="X50" s="53"/>
      <c r="Y50" s="88"/>
      <c r="Z50" s="53"/>
      <c r="AA50" s="83"/>
      <c r="AB50" s="53"/>
      <c r="AC50" s="53"/>
    </row>
    <row r="51" spans="1:29" ht="12.75">
      <c r="A51" s="49"/>
      <c r="B51" s="49"/>
      <c r="C51" s="49"/>
      <c r="D51" s="49"/>
      <c r="E51" s="49"/>
      <c r="F51" s="83"/>
      <c r="G51" s="53"/>
      <c r="H51" s="53"/>
      <c r="I51" s="81"/>
      <c r="J51" s="53"/>
      <c r="K51" s="82"/>
      <c r="L51" s="53"/>
      <c r="M51" s="83"/>
      <c r="N51" s="53"/>
      <c r="O51" s="53"/>
      <c r="P51" s="81"/>
      <c r="Q51" s="53"/>
      <c r="R51" s="84"/>
      <c r="S51" s="53"/>
      <c r="T51" s="83"/>
      <c r="U51" s="53"/>
      <c r="V51" s="53"/>
      <c r="W51" s="81"/>
      <c r="X51" s="53"/>
      <c r="Y51" s="82"/>
      <c r="Z51" s="53"/>
      <c r="AA51" s="83"/>
      <c r="AB51" s="53"/>
      <c r="AC51" s="53"/>
    </row>
    <row r="52" spans="1:29" ht="12.75">
      <c r="A52" s="50"/>
      <c r="B52" s="49"/>
      <c r="C52" s="49"/>
      <c r="D52" s="49"/>
      <c r="E52" s="49"/>
      <c r="F52" s="83"/>
      <c r="G52" s="53"/>
      <c r="H52" s="53"/>
      <c r="I52" s="81"/>
      <c r="J52" s="53"/>
      <c r="K52" s="81"/>
      <c r="L52" s="53"/>
      <c r="M52" s="83"/>
      <c r="N52" s="53"/>
      <c r="O52" s="53"/>
      <c r="P52" s="81"/>
      <c r="Q52" s="53"/>
      <c r="R52" s="84"/>
      <c r="S52" s="53"/>
      <c r="T52" s="83"/>
      <c r="U52" s="53"/>
      <c r="V52" s="53"/>
      <c r="W52" s="81"/>
      <c r="X52" s="53"/>
      <c r="Y52" s="81"/>
      <c r="Z52" s="53"/>
      <c r="AA52" s="83"/>
      <c r="AB52" s="53"/>
      <c r="AC52" s="53"/>
    </row>
    <row r="53" spans="1:29" ht="12.75">
      <c r="A53" s="49"/>
      <c r="B53" s="49"/>
      <c r="C53" s="49"/>
      <c r="D53" s="49"/>
      <c r="E53" s="49"/>
      <c r="F53" s="83"/>
      <c r="G53" s="53"/>
      <c r="H53" s="53"/>
      <c r="I53" s="81"/>
      <c r="J53" s="53"/>
      <c r="K53" s="81"/>
      <c r="L53" s="53"/>
      <c r="M53" s="83"/>
      <c r="N53" s="53"/>
      <c r="O53" s="53"/>
      <c r="P53" s="81"/>
      <c r="Q53" s="53"/>
      <c r="R53" s="84"/>
      <c r="S53" s="53"/>
      <c r="T53" s="83"/>
      <c r="U53" s="53"/>
      <c r="V53" s="53"/>
      <c r="W53" s="81"/>
      <c r="X53" s="53"/>
      <c r="Y53" s="81"/>
      <c r="Z53" s="53"/>
      <c r="AA53" s="83"/>
      <c r="AB53" s="53"/>
      <c r="AC53" s="53"/>
    </row>
    <row r="54" spans="1:29" ht="12.75">
      <c r="A54" s="49"/>
      <c r="B54" s="49"/>
      <c r="C54" s="49"/>
      <c r="D54" s="49"/>
      <c r="E54" s="49"/>
      <c r="F54" s="83"/>
      <c r="G54" s="53"/>
      <c r="H54" s="53"/>
      <c r="I54" s="81"/>
      <c r="J54" s="53"/>
      <c r="K54" s="81"/>
      <c r="L54" s="74"/>
      <c r="M54" s="83"/>
      <c r="N54" s="53"/>
      <c r="O54" s="53"/>
      <c r="P54" s="81"/>
      <c r="Q54" s="53"/>
      <c r="R54" s="84"/>
      <c r="S54" s="53"/>
      <c r="T54" s="83"/>
      <c r="U54" s="53"/>
      <c r="V54" s="53"/>
      <c r="W54" s="81"/>
      <c r="X54" s="53"/>
      <c r="Y54" s="81"/>
      <c r="Z54" s="74"/>
      <c r="AA54" s="83"/>
      <c r="AB54" s="53"/>
      <c r="AC54" s="53"/>
    </row>
    <row r="55" spans="1:29" ht="12.75">
      <c r="A55" s="49"/>
      <c r="B55" s="49"/>
      <c r="C55" s="49"/>
      <c r="D55" s="49"/>
      <c r="E55" s="49"/>
      <c r="F55" s="83"/>
      <c r="G55" s="53"/>
      <c r="H55" s="53"/>
      <c r="I55" s="81"/>
      <c r="J55" s="53"/>
      <c r="K55" s="81"/>
      <c r="L55" s="53"/>
      <c r="M55" s="83"/>
      <c r="N55" s="53"/>
      <c r="O55" s="53"/>
      <c r="P55" s="81"/>
      <c r="Q55" s="53"/>
      <c r="R55" s="84"/>
      <c r="S55" s="53"/>
      <c r="T55" s="83"/>
      <c r="U55" s="53"/>
      <c r="V55" s="53"/>
      <c r="W55" s="81"/>
      <c r="X55" s="53"/>
      <c r="Y55" s="81"/>
      <c r="Z55" s="85"/>
      <c r="AA55" s="83"/>
      <c r="AB55" s="53"/>
      <c r="AC55" s="53"/>
    </row>
    <row r="56" spans="1:29" ht="12.75">
      <c r="A56" s="48"/>
      <c r="B56" s="49"/>
      <c r="C56" s="49"/>
      <c r="D56" s="49"/>
      <c r="E56" s="49"/>
      <c r="F56" s="83"/>
      <c r="G56" s="53"/>
      <c r="H56" s="53"/>
      <c r="I56" s="81"/>
      <c r="J56" s="53"/>
      <c r="K56" s="81"/>
      <c r="L56" s="53"/>
      <c r="M56" s="83"/>
      <c r="N56" s="53"/>
      <c r="O56" s="53"/>
      <c r="P56" s="81"/>
      <c r="Q56" s="53"/>
      <c r="R56" s="84"/>
      <c r="S56" s="53"/>
      <c r="T56" s="83"/>
      <c r="U56" s="53"/>
      <c r="V56" s="53"/>
      <c r="W56" s="81"/>
      <c r="X56" s="53"/>
      <c r="Y56" s="81"/>
      <c r="Z56" s="85"/>
      <c r="AA56" s="83"/>
      <c r="AB56" s="53"/>
      <c r="AC56" s="53"/>
    </row>
    <row r="57" spans="1:29" ht="12.75">
      <c r="A57" s="49"/>
      <c r="B57" s="49"/>
      <c r="C57" s="49"/>
      <c r="D57" s="49"/>
      <c r="E57" s="49"/>
      <c r="F57" s="83"/>
      <c r="G57" s="53"/>
      <c r="H57" s="53"/>
      <c r="I57" s="81"/>
      <c r="J57" s="53"/>
      <c r="K57" s="81"/>
      <c r="L57" s="74"/>
      <c r="M57" s="83"/>
      <c r="N57" s="53"/>
      <c r="O57" s="53"/>
      <c r="P57" s="81"/>
      <c r="Q57" s="53"/>
      <c r="R57" s="84"/>
      <c r="S57" s="53"/>
      <c r="T57" s="83"/>
      <c r="U57" s="53"/>
      <c r="V57" s="53"/>
      <c r="W57" s="81"/>
      <c r="X57" s="53"/>
      <c r="Y57" s="81"/>
      <c r="Z57" s="74"/>
      <c r="AA57" s="83"/>
      <c r="AB57" s="53"/>
      <c r="AC57" s="53"/>
    </row>
    <row r="58" spans="1:29" ht="12.75">
      <c r="A58" s="50"/>
      <c r="B58" s="49"/>
      <c r="C58" s="49"/>
      <c r="D58" s="49"/>
      <c r="E58" s="49"/>
      <c r="F58" s="53"/>
      <c r="G58" s="53"/>
      <c r="H58" s="65"/>
      <c r="I58" s="53"/>
      <c r="J58" s="53"/>
      <c r="K58" s="53"/>
      <c r="L58" s="53"/>
      <c r="M58" s="53"/>
      <c r="N58" s="53"/>
      <c r="O58" s="65"/>
      <c r="P58" s="53"/>
      <c r="Q58" s="53"/>
      <c r="R58" s="53"/>
      <c r="S58" s="53"/>
      <c r="T58" s="53"/>
      <c r="U58" s="53"/>
      <c r="V58" s="65"/>
      <c r="W58" s="53"/>
      <c r="X58" s="53"/>
      <c r="Y58" s="53"/>
      <c r="Z58" s="53"/>
      <c r="AA58" s="53"/>
      <c r="AB58" s="53"/>
      <c r="AC58" s="53"/>
    </row>
    <row r="59" spans="1:29" ht="12.75">
      <c r="A59" s="49"/>
      <c r="B59" s="49"/>
      <c r="C59" s="49"/>
      <c r="D59" s="49"/>
      <c r="E59" s="49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</row>
    <row r="60" spans="1:29" ht="12.75">
      <c r="A60" s="49"/>
      <c r="B60" s="49"/>
      <c r="C60" s="49"/>
      <c r="D60" s="49"/>
      <c r="E60" s="49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1:29" ht="12.75">
      <c r="A61" s="50"/>
      <c r="B61" s="49"/>
      <c r="C61" s="49"/>
      <c r="D61" s="49"/>
      <c r="E61" s="49"/>
      <c r="U61" s="53"/>
      <c r="V61" s="53"/>
      <c r="W61" s="53"/>
      <c r="X61" s="53"/>
      <c r="Y61" s="53"/>
      <c r="Z61" s="53"/>
      <c r="AA61" s="53"/>
      <c r="AB61" s="53"/>
      <c r="AC61" s="53"/>
    </row>
    <row r="62" spans="6:29" ht="12.75">
      <c r="F62" s="49"/>
      <c r="G62" s="49"/>
      <c r="H62" s="49"/>
      <c r="U62" s="53"/>
      <c r="V62" s="53"/>
      <c r="W62" s="53"/>
      <c r="X62" s="53"/>
      <c r="Y62" s="53"/>
      <c r="Z62" s="53"/>
      <c r="AA62" s="53"/>
      <c r="AB62" s="53"/>
      <c r="AC62" s="53"/>
    </row>
    <row r="63" spans="6:8" ht="12.75">
      <c r="F63" s="49"/>
      <c r="G63" s="49"/>
      <c r="H63" s="49"/>
    </row>
    <row r="64" spans="6:8" ht="12.75">
      <c r="F64" s="49"/>
      <c r="G64" s="49"/>
      <c r="H64" s="49"/>
    </row>
    <row r="65" spans="6:8" ht="12.75">
      <c r="F65" s="49"/>
      <c r="G65" s="49"/>
      <c r="H65" s="49"/>
    </row>
    <row r="66" spans="6:8" ht="12.75">
      <c r="F66" s="49"/>
      <c r="G66" s="49"/>
      <c r="H66" s="49"/>
    </row>
    <row r="67" spans="6:8" ht="12.75">
      <c r="F67" s="49"/>
      <c r="G67" s="49"/>
      <c r="H67" s="49"/>
    </row>
    <row r="68" spans="6:8" ht="12.75">
      <c r="F68" s="49"/>
      <c r="G68" s="49"/>
      <c r="H68" s="49"/>
    </row>
    <row r="69" spans="6:8" ht="12.75">
      <c r="F69" s="49"/>
      <c r="G69" s="49"/>
      <c r="H69" s="49"/>
    </row>
    <row r="70" spans="6:8" ht="12.75">
      <c r="F70" s="49"/>
      <c r="G70" s="49"/>
      <c r="H70" s="49"/>
    </row>
    <row r="71" spans="6:8" ht="12.75">
      <c r="F71" s="49"/>
      <c r="G71" s="49"/>
      <c r="H71" s="49"/>
    </row>
    <row r="72" spans="6:8" ht="12.75">
      <c r="F72" s="49"/>
      <c r="G72" s="49"/>
      <c r="H72" s="49"/>
    </row>
    <row r="73" spans="6:8" ht="12.75">
      <c r="F73" s="49"/>
      <c r="G73" s="49"/>
      <c r="H73" s="49"/>
    </row>
    <row r="74" spans="6:8" ht="12.75">
      <c r="F74" s="49"/>
      <c r="G74" s="49"/>
      <c r="H74" s="49"/>
    </row>
    <row r="75" spans="6:8" ht="12.75">
      <c r="F75" s="49"/>
      <c r="G75" s="49"/>
      <c r="H75" s="49"/>
    </row>
    <row r="76" spans="6:8" ht="12.75">
      <c r="F76" s="49"/>
      <c r="G76" s="49"/>
      <c r="H76" s="49"/>
    </row>
    <row r="77" spans="6:8" ht="12.75">
      <c r="F77" s="49"/>
      <c r="G77" s="49"/>
      <c r="H77" s="49"/>
    </row>
    <row r="78" spans="6:8" ht="12.75">
      <c r="F78" s="49"/>
      <c r="G78" s="49"/>
      <c r="H78" s="49"/>
    </row>
    <row r="79" spans="6:8" ht="12.75">
      <c r="F79" s="49"/>
      <c r="G79" s="49"/>
      <c r="H79" s="49"/>
    </row>
    <row r="80" spans="6:8" ht="12.75">
      <c r="F80" s="49"/>
      <c r="G80" s="49"/>
      <c r="H80" s="49"/>
    </row>
    <row r="81" spans="6:8" ht="12.75">
      <c r="F81" s="49"/>
      <c r="G81" s="49"/>
      <c r="H81" s="49"/>
    </row>
    <row r="82" spans="6:8" ht="12.75">
      <c r="F82" s="49"/>
      <c r="G82" s="49"/>
      <c r="H82" s="49"/>
    </row>
    <row r="83" spans="6:8" ht="12.75">
      <c r="F83" s="49"/>
      <c r="G83" s="49"/>
      <c r="H83" s="49"/>
    </row>
    <row r="84" spans="6:8" ht="12.75">
      <c r="F84" s="49"/>
      <c r="G84" s="49"/>
      <c r="H84" s="49"/>
    </row>
    <row r="85" spans="6:8" ht="12.75">
      <c r="F85" s="49"/>
      <c r="G85" s="49"/>
      <c r="H85" s="49"/>
    </row>
    <row r="86" spans="1:8" ht="12.75">
      <c r="A86" s="49"/>
      <c r="B86" s="49"/>
      <c r="C86" s="49"/>
      <c r="D86" s="49"/>
      <c r="E86" s="49"/>
      <c r="F86" s="49"/>
      <c r="G86" s="49"/>
      <c r="H86" s="49"/>
    </row>
    <row r="87" spans="1:8" ht="12.75">
      <c r="A87" s="49"/>
      <c r="B87" s="49"/>
      <c r="C87" s="49"/>
      <c r="D87" s="49"/>
      <c r="E87" s="49"/>
      <c r="F87" s="49"/>
      <c r="G87" s="49"/>
      <c r="H87" s="49"/>
    </row>
  </sheetData>
  <sheetProtection/>
  <conditionalFormatting sqref="F7:F29 T7:T29 AH7:AH29 AO7:AO29 M7:M29 AA7:AA29">
    <cfRule type="cellIs" priority="17" dxfId="4" operator="greaterThanOrEqual" stopIfTrue="1">
      <formula>15</formula>
    </cfRule>
  </conditionalFormatting>
  <conditionalFormatting sqref="F38:F57">
    <cfRule type="cellIs" priority="13" dxfId="4" operator="greaterThanOrEqual" stopIfTrue="1">
      <formula>15</formula>
    </cfRule>
  </conditionalFormatting>
  <conditionalFormatting sqref="M38:M57">
    <cfRule type="cellIs" priority="12" dxfId="4" operator="greaterThanOrEqual" stopIfTrue="1">
      <formula>15</formula>
    </cfRule>
  </conditionalFormatting>
  <conditionalFormatting sqref="T38:T57">
    <cfRule type="cellIs" priority="11" dxfId="4" operator="greaterThanOrEqual" stopIfTrue="1">
      <formula>15</formula>
    </cfRule>
  </conditionalFormatting>
  <conditionalFormatting sqref="AA38:AA57">
    <cfRule type="cellIs" priority="10" dxfId="4" operator="greaterThanOrEqual" stopIfTrue="1">
      <formula>15</formula>
    </cfRule>
  </conditionalFormatting>
  <conditionalFormatting sqref="B7:B15 B17:B28">
    <cfRule type="containsText" priority="4" dxfId="0" operator="containsText" stopIfTrue="1" text="&lt;">
      <formula>NOT(ISERROR(SEARCH("&lt;",B7)))</formula>
    </cfRule>
    <cfRule type="containsText" priority="5" dxfId="0" operator="containsText" stopIfTrue="1" text="&lt;">
      <formula>NOT(ISERROR(SEARCH("&lt;",B7)))</formula>
    </cfRule>
  </conditionalFormatting>
  <conditionalFormatting sqref="I27:I28">
    <cfRule type="containsText" priority="1" dxfId="0" operator="containsText" stopIfTrue="1" text="&lt;">
      <formula>NOT(ISERROR(SEARCH("&lt;",I27)))</formula>
    </cfRule>
    <cfRule type="containsText" priority="2" dxfId="0" operator="containsText" stopIfTrue="1" text="&lt;">
      <formula>NOT(ISERROR(SEARCH("&lt;",I27)))</formula>
    </cfRule>
  </conditionalFormatting>
  <printOptions/>
  <pageMargins left="0.7" right="0.7" top="0.75" bottom="0.75" header="0.3" footer="0.3"/>
  <pageSetup horizontalDpi="600" verticalDpi="600" orientation="portrait" scale="90" r:id="rId1"/>
  <colBreaks count="2" manualBreakCount="2">
    <brk id="7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tjimenez</dc:creator>
  <cp:keywords/>
  <dc:description/>
  <cp:lastModifiedBy>hilaryarens</cp:lastModifiedBy>
  <cp:lastPrinted>2012-03-13T16:22:34Z</cp:lastPrinted>
  <dcterms:created xsi:type="dcterms:W3CDTF">2011-09-13T19:40:08Z</dcterms:created>
  <dcterms:modified xsi:type="dcterms:W3CDTF">2012-03-14T17:30:05Z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